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ange0-my.sharepoint.com/personal/pierre_feltesse_orange_com/Documents/Bureau/Outils/"/>
    </mc:Choice>
  </mc:AlternateContent>
  <xr:revisionPtr revIDLastSave="0" documentId="14_{1D038073-36B8-4276-9468-60E107041754}" xr6:coauthVersionLast="47" xr6:coauthVersionMax="47" xr10:uidLastSave="{00000000-0000-0000-0000-000000000000}"/>
  <bookViews>
    <workbookView xWindow="19090" yWindow="10780" windowWidth="19420" windowHeight="10420" xr2:uid="{2E3E457F-F2E7-44A2-8451-C225FBC64E29}"/>
  </bookViews>
  <sheets>
    <sheet name="MODE" sheetId="4" r:id="rId1"/>
    <sheet name="SIMU" sheetId="1" r:id="rId2"/>
    <sheet name="CALC MESSAGE" sheetId="5" r:id="rId3"/>
    <sheet name="TARIFS" sheetId="2" r:id="rId4"/>
    <sheet name="DOCS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H22" i="1" s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H19" i="1" s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H16" i="1" s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B6" i="5"/>
  <c r="F6" i="5" s="1"/>
  <c r="B5" i="5"/>
  <c r="D5" i="5" s="1"/>
  <c r="B4" i="5"/>
  <c r="H4" i="5" s="1"/>
  <c r="A6" i="5"/>
  <c r="A5" i="5"/>
  <c r="A4" i="5"/>
  <c r="A3" i="5"/>
  <c r="B3" i="5"/>
  <c r="E3" i="5" s="1"/>
  <c r="D53" i="1"/>
  <c r="E53" i="1"/>
  <c r="F53" i="1"/>
  <c r="G53" i="1"/>
  <c r="H53" i="1"/>
  <c r="C53" i="1"/>
  <c r="H49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E50" i="1"/>
  <c r="E49" i="1"/>
  <c r="E48" i="1"/>
  <c r="E47" i="1"/>
  <c r="E46" i="1"/>
  <c r="E45" i="1"/>
  <c r="E44" i="1"/>
  <c r="E43" i="1"/>
  <c r="E42" i="1"/>
  <c r="E41" i="1"/>
  <c r="E39" i="1"/>
  <c r="E38" i="1"/>
  <c r="E37" i="1"/>
  <c r="E36" i="1"/>
  <c r="E35" i="1"/>
  <c r="D50" i="1"/>
  <c r="D49" i="1"/>
  <c r="D48" i="1"/>
  <c r="D47" i="1"/>
  <c r="D46" i="1"/>
  <c r="D45" i="1"/>
  <c r="D44" i="1"/>
  <c r="D43" i="1"/>
  <c r="D42" i="1"/>
  <c r="D40" i="1"/>
  <c r="D39" i="1"/>
  <c r="D38" i="1"/>
  <c r="D37" i="1"/>
  <c r="D36" i="1"/>
  <c r="D35" i="1"/>
  <c r="C50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35" i="1"/>
  <c r="D28" i="1"/>
  <c r="E28" i="1"/>
  <c r="F28" i="1"/>
  <c r="G28" i="1"/>
  <c r="H28" i="1"/>
  <c r="C28" i="1"/>
  <c r="H11" i="1"/>
  <c r="H12" i="1"/>
  <c r="H13" i="1"/>
  <c r="H17" i="1"/>
  <c r="H18" i="1"/>
  <c r="H20" i="1"/>
  <c r="H21" i="1"/>
  <c r="C23" i="1"/>
  <c r="D23" i="1" s="1"/>
  <c r="E23" i="1" s="1"/>
  <c r="F23" i="1" s="1"/>
  <c r="G23" i="1" s="1"/>
  <c r="H23" i="1" s="1"/>
  <c r="C24" i="1"/>
  <c r="D24" i="1" s="1"/>
  <c r="E24" i="1" s="1"/>
  <c r="F24" i="1" s="1"/>
  <c r="G24" i="1" s="1"/>
  <c r="C25" i="1"/>
  <c r="D25" i="1" s="1"/>
  <c r="E25" i="1" s="1"/>
  <c r="F25" i="1" s="1"/>
  <c r="G25" i="1" s="1"/>
  <c r="C10" i="1"/>
  <c r="H21" i="2"/>
  <c r="H50" i="1" s="1"/>
  <c r="H20" i="2"/>
  <c r="H19" i="2"/>
  <c r="H48" i="1" s="1"/>
  <c r="G18" i="2"/>
  <c r="H18" i="2" s="1"/>
  <c r="F18" i="2"/>
  <c r="E18" i="2"/>
  <c r="D18" i="2"/>
  <c r="G17" i="2"/>
  <c r="H17" i="2" s="1"/>
  <c r="F17" i="2"/>
  <c r="E17" i="2"/>
  <c r="D17" i="2"/>
  <c r="H16" i="2"/>
  <c r="G16" i="2"/>
  <c r="F16" i="2"/>
  <c r="E16" i="2"/>
  <c r="D16" i="2"/>
  <c r="H15" i="2"/>
  <c r="H14" i="2"/>
  <c r="G14" i="2"/>
  <c r="F14" i="2"/>
  <c r="E14" i="2"/>
  <c r="D14" i="2"/>
  <c r="H13" i="2"/>
  <c r="H12" i="2"/>
  <c r="G12" i="2"/>
  <c r="F12" i="2"/>
  <c r="E12" i="2"/>
  <c r="D12" i="2"/>
  <c r="D41" i="1" s="1"/>
  <c r="C12" i="2"/>
  <c r="H11" i="2"/>
  <c r="G11" i="2"/>
  <c r="F11" i="2"/>
  <c r="E11" i="2"/>
  <c r="E40" i="1" s="1"/>
  <c r="D11" i="2"/>
  <c r="C11" i="2"/>
  <c r="H10" i="2"/>
  <c r="G10" i="2"/>
  <c r="F10" i="2"/>
  <c r="E10" i="2"/>
  <c r="D10" i="2"/>
  <c r="C10" i="2"/>
  <c r="H9" i="2"/>
  <c r="H8" i="2"/>
  <c r="H7" i="2"/>
  <c r="H6" i="2"/>
  <c r="H3" i="2"/>
  <c r="H15" i="1" l="1"/>
  <c r="G3" i="5"/>
  <c r="H3" i="5"/>
  <c r="F3" i="5"/>
  <c r="C3" i="5"/>
  <c r="G6" i="5"/>
  <c r="H6" i="5"/>
  <c r="E5" i="5"/>
  <c r="F5" i="5"/>
  <c r="C4" i="5"/>
  <c r="D4" i="5"/>
  <c r="G5" i="5"/>
  <c r="C5" i="5"/>
  <c r="E4" i="5"/>
  <c r="H5" i="5"/>
  <c r="D6" i="5"/>
  <c r="D3" i="5"/>
  <c r="G4" i="5"/>
  <c r="E6" i="5"/>
  <c r="C6" i="5"/>
  <c r="F4" i="5"/>
  <c r="H25" i="1"/>
  <c r="H24" i="1"/>
  <c r="D52" i="1"/>
  <c r="D54" i="1" s="1"/>
  <c r="E52" i="1"/>
  <c r="E54" i="1" s="1"/>
  <c r="G51" i="1"/>
  <c r="H52" i="1"/>
  <c r="H54" i="1" s="1"/>
  <c r="F52" i="1"/>
  <c r="F54" i="1" s="1"/>
  <c r="G52" i="1"/>
  <c r="G54" i="1" s="1"/>
  <c r="C26" i="1"/>
  <c r="H14" i="1"/>
  <c r="C51" i="1"/>
  <c r="H51" i="1"/>
  <c r="D51" i="1"/>
  <c r="C52" i="1"/>
  <c r="C54" i="1" s="1"/>
  <c r="C27" i="1"/>
  <c r="C29" i="1" s="1"/>
  <c r="E51" i="1"/>
  <c r="F51" i="1"/>
  <c r="H8" i="5" l="1"/>
  <c r="C8" i="5"/>
  <c r="G8" i="5"/>
  <c r="D8" i="5"/>
  <c r="E8" i="5"/>
  <c r="F8" i="5"/>
  <c r="D26" i="1"/>
  <c r="D55" i="1" s="1"/>
  <c r="E26" i="1"/>
  <c r="E55" i="1" s="1"/>
  <c r="C55" i="1"/>
  <c r="C57" i="1" s="1"/>
  <c r="E27" i="1"/>
  <c r="E29" i="1" s="1"/>
  <c r="D27" i="1"/>
  <c r="D29" i="1" s="1"/>
  <c r="E57" i="1" l="1"/>
  <c r="F27" i="1"/>
  <c r="F29" i="1" s="1"/>
  <c r="F26" i="1"/>
  <c r="D57" i="1"/>
  <c r="F55" i="1" l="1"/>
  <c r="F57" i="1" s="1"/>
  <c r="G26" i="1"/>
  <c r="G55" i="1" s="1"/>
  <c r="G27" i="1"/>
  <c r="G29" i="1" s="1"/>
  <c r="H10" i="1"/>
  <c r="G57" i="1" l="1"/>
  <c r="H27" i="1"/>
  <c r="H29" i="1" s="1"/>
  <c r="H26" i="1"/>
  <c r="H55" i="1" l="1"/>
  <c r="H57" i="1" s="1"/>
</calcChain>
</file>

<file path=xl/sharedStrings.xml><?xml version="1.0" encoding="utf-8"?>
<sst xmlns="http://schemas.openxmlformats.org/spreadsheetml/2006/main" count="122" uniqueCount="58">
  <si>
    <t>Documents relatifs à la tarification du service Atlas 400 et des services EDI</t>
  </si>
  <si>
    <t>Simulation des tarifs bimensuels Atlas 400</t>
  </si>
  <si>
    <t>Tarifs 2024 en Euros HT</t>
  </si>
  <si>
    <t>Classe 1</t>
  </si>
  <si>
    <t>Classe 2</t>
  </si>
  <si>
    <t>Classe 3</t>
  </si>
  <si>
    <t>Classe 4</t>
  </si>
  <si>
    <t>Classe 5</t>
  </si>
  <si>
    <t>Classe supérieure</t>
  </si>
  <si>
    <t>Mimimun de facturation</t>
  </si>
  <si>
    <t>Designation unité d'œuvre</t>
  </si>
  <si>
    <t>&lt;------- % de remise</t>
  </si>
  <si>
    <t>1ère tranche de 2000 caractères</t>
  </si>
  <si>
    <t>Tranches de 2000 à 30000 caractères</t>
  </si>
  <si>
    <t>tr suivantes jusqu'à 300.000 caractères</t>
  </si>
  <si>
    <t>Forfait par message de taille  2Mo-9Mo</t>
  </si>
  <si>
    <t>1ére tranche 2000 car vers x400</t>
  </si>
  <si>
    <t>Tranches de 2000 à 30000 car  vers x400</t>
  </si>
  <si>
    <t>Tranches de 30000 à 300.000 car vers x400</t>
  </si>
  <si>
    <t>Demande d'avis de remise</t>
  </si>
  <si>
    <t>Durée connexion Internet</t>
  </si>
  <si>
    <t>-</t>
  </si>
  <si>
    <t>message recu d'internet</t>
  </si>
  <si>
    <t>Interconnexion service X400 Internationnal</t>
  </si>
  <si>
    <t>Interconnexion service X400 Europe</t>
  </si>
  <si>
    <t>Interconnexion service X400 France</t>
  </si>
  <si>
    <t>Atlas fax 1ère page</t>
  </si>
  <si>
    <t>Atlas fax pages suivantes</t>
  </si>
  <si>
    <t>Autres</t>
  </si>
  <si>
    <t>* tarifs standards</t>
  </si>
  <si>
    <t>tarifs en OSM</t>
  </si>
  <si>
    <t xml:space="preserve">CONTRAT ATLAS N° : </t>
  </si>
  <si>
    <t>XXXXX-XX-XX</t>
  </si>
  <si>
    <t xml:space="preserve">FEUILLET N° : </t>
  </si>
  <si>
    <t>A001</t>
  </si>
  <si>
    <t xml:space="preserve">CLIENT : </t>
  </si>
  <si>
    <t>1er MOIS</t>
  </si>
  <si>
    <t xml:space="preserve">Mois de : </t>
  </si>
  <si>
    <t>Designation</t>
  </si>
  <si>
    <t>Nombre</t>
  </si>
  <si>
    <t>Classe Supérieure</t>
  </si>
  <si>
    <t>Consommation (en euros)</t>
  </si>
  <si>
    <t>Minimun de facturation</t>
  </si>
  <si>
    <t>2eme MOIS  …/…</t>
  </si>
  <si>
    <t>CONSOMMATION av complément</t>
  </si>
  <si>
    <t>TOTAL FACTURE (sur 2 mois)</t>
  </si>
  <si>
    <t>(prendre la meilleure valeur)</t>
  </si>
  <si>
    <t>Base Complément éventuel</t>
  </si>
  <si>
    <t>Complément de facturation éventuel</t>
  </si>
  <si>
    <t>1ère tranche 2000 car vers x400</t>
  </si>
  <si>
    <t>*Chaque tranche représente 2000 caractères</t>
  </si>
  <si>
    <t>Taille du message en octets</t>
  </si>
  <si>
    <t>Classe 6</t>
  </si>
  <si>
    <t>Montant Total</t>
  </si>
  <si>
    <t>Tranches de 2000 jusqu'à 30 000 caractères</t>
  </si>
  <si>
    <t>Tranches de 2000 au-delà de 30 000 caractères</t>
  </si>
  <si>
    <t>v1.8</t>
  </si>
  <si>
    <t>tarifs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</si>
</sst>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€"/>
    <numFmt numFmtId="165" formatCode="#,##0.00\ &quot;€&quot;"/>
    <numFmt numFmtId="166" formatCode="#,##0.0000"/>
    <numFmt numFmtId="167" formatCode="#,##0.00000"/>
  </numFmts>
  <fonts count="25" x14ac:knownFonts="1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2"/>
      <name val="Calibri"/>
      <family val="2"/>
    </font>
    <font>
      <sz val="12"/>
      <name val="Verdana"/>
      <family val="2"/>
    </font>
    <font>
      <b/>
      <strike/>
      <sz val="12"/>
      <name val="Calibri"/>
      <family val="2"/>
    </font>
    <font>
      <i/>
      <sz val="10"/>
      <name val="Verdana"/>
      <family val="2"/>
    </font>
    <font>
      <sz val="8"/>
      <name val="Arial"/>
      <family val="2"/>
    </font>
    <font>
      <b/>
      <i/>
      <sz val="9"/>
      <color rgb="FFFF0000"/>
      <name val="Arial"/>
      <family val="2"/>
    </font>
    <font>
      <b/>
      <sz val="10"/>
      <color indexed="9"/>
      <name val="Arial"/>
      <family val="2"/>
    </font>
    <font>
      <b/>
      <sz val="10"/>
      <color indexed="14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name val="Calibri"/>
      <family val="2"/>
    </font>
    <font>
      <b/>
      <strike/>
      <sz val="10"/>
      <name val="Calibri"/>
      <family val="2"/>
    </font>
    <font>
      <sz val="10"/>
      <name val="Calibri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E605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/>
      <right style="thin">
        <color indexed="64"/>
      </right>
      <top/>
      <bottom style="medium">
        <color theme="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theme="3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/>
    <xf numFmtId="0" fontId="7" fillId="0" borderId="0" xfId="0" applyFont="1"/>
    <xf numFmtId="164" fontId="7" fillId="4" borderId="0" xfId="0" applyNumberFormat="1" applyFont="1" applyFill="1" applyAlignment="1">
      <alignment horizontal="right"/>
    </xf>
    <xf numFmtId="165" fontId="7" fillId="0" borderId="0" xfId="0" applyNumberFormat="1" applyFont="1"/>
    <xf numFmtId="0" fontId="4" fillId="0" borderId="2" xfId="0" applyFont="1" applyBorder="1" applyAlignment="1">
      <alignment horizontal="left"/>
    </xf>
    <xf numFmtId="0" fontId="8" fillId="0" borderId="3" xfId="0" applyFont="1" applyBorder="1"/>
    <xf numFmtId="1" fontId="5" fillId="2" borderId="4" xfId="0" applyNumberFormat="1" applyFont="1" applyFill="1" applyBorder="1"/>
    <xf numFmtId="166" fontId="9" fillId="3" borderId="4" xfId="0" applyNumberFormat="1" applyFont="1" applyFill="1" applyBorder="1" applyAlignment="1">
      <alignment horizontal="right"/>
    </xf>
    <xf numFmtId="166" fontId="9" fillId="4" borderId="4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10" fillId="0" borderId="3" xfId="0" applyFont="1" applyBorder="1"/>
    <xf numFmtId="0" fontId="7" fillId="0" borderId="5" xfId="0" applyFont="1" applyBorder="1"/>
    <xf numFmtId="1" fontId="5" fillId="0" borderId="6" xfId="0" applyNumberFormat="1" applyFont="1" applyBorder="1"/>
    <xf numFmtId="166" fontId="9" fillId="4" borderId="6" xfId="0" applyNumberFormat="1" applyFont="1" applyFill="1" applyBorder="1" applyAlignment="1">
      <alignment horizontal="right"/>
    </xf>
    <xf numFmtId="0" fontId="3" fillId="0" borderId="5" xfId="0" applyFont="1" applyBorder="1" applyAlignment="1">
      <alignment horizontal="center"/>
    </xf>
    <xf numFmtId="167" fontId="9" fillId="0" borderId="4" xfId="0" applyNumberFormat="1" applyFont="1" applyBorder="1" applyAlignment="1">
      <alignment horizontal="right"/>
    </xf>
    <xf numFmtId="167" fontId="11" fillId="3" borderId="4" xfId="0" applyNumberFormat="1" applyFont="1" applyFill="1" applyBorder="1" applyAlignment="1">
      <alignment horizontal="left"/>
    </xf>
    <xf numFmtId="167" fontId="9" fillId="3" borderId="4" xfId="0" applyNumberFormat="1" applyFont="1" applyFill="1" applyBorder="1" applyAlignment="1">
      <alignment horizontal="right"/>
    </xf>
    <xf numFmtId="0" fontId="3" fillId="4" borderId="0" xfId="0" applyFont="1" applyFill="1" applyAlignment="1">
      <alignment horizontal="right"/>
    </xf>
    <xf numFmtId="0" fontId="12" fillId="0" borderId="0" xfId="0" applyFont="1"/>
    <xf numFmtId="0" fontId="5" fillId="2" borderId="7" xfId="0" applyFont="1" applyFill="1" applyBorder="1" applyAlignment="1">
      <alignment horizontal="center"/>
    </xf>
    <xf numFmtId="164" fontId="7" fillId="3" borderId="8" xfId="0" applyNumberFormat="1" applyFont="1" applyFill="1" applyBorder="1" applyAlignment="1">
      <alignment horizontal="right"/>
    </xf>
    <xf numFmtId="164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3" fillId="5" borderId="0" xfId="0" applyFont="1" applyFill="1"/>
    <xf numFmtId="0" fontId="14" fillId="6" borderId="0" xfId="0" applyFont="1" applyFill="1"/>
    <xf numFmtId="0" fontId="14" fillId="6" borderId="0" xfId="0" applyFont="1" applyFill="1" applyAlignment="1">
      <alignment horizontal="right"/>
    </xf>
    <xf numFmtId="0" fontId="15" fillId="6" borderId="0" xfId="0" applyFont="1" applyFill="1"/>
    <xf numFmtId="0" fontId="0" fillId="6" borderId="0" xfId="0" applyFill="1"/>
    <xf numFmtId="0" fontId="13" fillId="0" borderId="0" xfId="0" applyFont="1" applyAlignment="1">
      <alignment vertical="center" wrapText="1"/>
    </xf>
    <xf numFmtId="0" fontId="16" fillId="5" borderId="0" xfId="0" applyFont="1" applyFill="1" applyAlignment="1">
      <alignment wrapText="1"/>
    </xf>
    <xf numFmtId="0" fontId="5" fillId="0" borderId="0" xfId="0" applyFont="1"/>
    <xf numFmtId="0" fontId="5" fillId="0" borderId="11" xfId="0" applyFont="1" applyBorder="1"/>
    <xf numFmtId="0" fontId="0" fillId="0" borderId="11" xfId="0" applyBorder="1"/>
    <xf numFmtId="17" fontId="17" fillId="0" borderId="0" xfId="0" applyNumberFormat="1" applyFont="1"/>
    <xf numFmtId="0" fontId="18" fillId="0" borderId="3" xfId="0" applyFont="1" applyBorder="1"/>
    <xf numFmtId="166" fontId="0" fillId="0" borderId="4" xfId="0" applyNumberFormat="1" applyBorder="1"/>
    <xf numFmtId="0" fontId="19" fillId="0" borderId="3" xfId="0" applyFont="1" applyBorder="1"/>
    <xf numFmtId="0" fontId="4" fillId="2" borderId="3" xfId="0" applyFont="1" applyFill="1" applyBorder="1"/>
    <xf numFmtId="0" fontId="5" fillId="0" borderId="13" xfId="0" applyFont="1" applyBorder="1" applyAlignment="1">
      <alignment horizontal="left"/>
    </xf>
    <xf numFmtId="0" fontId="5" fillId="0" borderId="1" xfId="0" applyFont="1" applyBorder="1" applyAlignment="1">
      <alignment horizontal="centerContinuous"/>
    </xf>
    <xf numFmtId="165" fontId="5" fillId="0" borderId="1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8" fillId="7" borderId="14" xfId="0" applyFont="1" applyFill="1" applyBorder="1"/>
    <xf numFmtId="0" fontId="4" fillId="7" borderId="0" xfId="0" applyFont="1" applyFill="1"/>
    <xf numFmtId="165" fontId="20" fillId="7" borderId="0" xfId="0" applyNumberFormat="1" applyFont="1" applyFill="1"/>
    <xf numFmtId="4" fontId="20" fillId="7" borderId="0" xfId="0" applyNumberFormat="1" applyFont="1" applyFill="1"/>
    <xf numFmtId="0" fontId="0" fillId="8" borderId="0" xfId="0" applyFill="1"/>
    <xf numFmtId="165" fontId="0" fillId="0" borderId="0" xfId="0" applyNumberFormat="1"/>
    <xf numFmtId="0" fontId="4" fillId="0" borderId="3" xfId="0" applyFont="1" applyBorder="1"/>
    <xf numFmtId="0" fontId="22" fillId="0" borderId="0" xfId="0" applyFont="1"/>
    <xf numFmtId="0" fontId="23" fillId="0" borderId="0" xfId="0" applyFont="1"/>
    <xf numFmtId="0" fontId="3" fillId="9" borderId="0" xfId="0" applyFont="1" applyFill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165" fontId="22" fillId="10" borderId="15" xfId="0" applyNumberFormat="1" applyFont="1" applyFill="1" applyBorder="1"/>
    <xf numFmtId="165" fontId="22" fillId="10" borderId="16" xfId="0" applyNumberFormat="1" applyFont="1" applyFill="1" applyBorder="1"/>
    <xf numFmtId="165" fontId="22" fillId="10" borderId="17" xfId="0" applyNumberFormat="1" applyFont="1" applyFill="1" applyBorder="1"/>
    <xf numFmtId="0" fontId="6" fillId="0" borderId="2" xfId="0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18" fillId="7" borderId="3" xfId="0" applyFont="1" applyFill="1" applyBorder="1" applyAlignment="1">
      <alignment horizontal="left"/>
    </xf>
    <xf numFmtId="0" fontId="0" fillId="8" borderId="3" xfId="0" applyFill="1" applyBorder="1"/>
    <xf numFmtId="0" fontId="0" fillId="0" borderId="3" xfId="0" applyBorder="1"/>
    <xf numFmtId="0" fontId="21" fillId="0" borderId="18" xfId="0" applyFont="1" applyBorder="1"/>
    <xf numFmtId="0" fontId="5" fillId="0" borderId="2" xfId="0" applyFont="1" applyBorder="1" applyAlignment="1">
      <alignment horizontal="centerContinuous"/>
    </xf>
    <xf numFmtId="0" fontId="5" fillId="7" borderId="3" xfId="0" applyFont="1" applyFill="1" applyBorder="1" applyAlignment="1">
      <alignment horizontal="centerContinuous"/>
    </xf>
    <xf numFmtId="165" fontId="5" fillId="0" borderId="2" xfId="0" applyNumberFormat="1" applyFont="1" applyBorder="1" applyAlignment="1">
      <alignment horizontal="center"/>
    </xf>
    <xf numFmtId="165" fontId="20" fillId="7" borderId="3" xfId="0" applyNumberFormat="1" applyFont="1" applyFill="1" applyBorder="1" applyAlignment="1">
      <alignment horizontal="right"/>
    </xf>
    <xf numFmtId="165" fontId="0" fillId="0" borderId="3" xfId="0" applyNumberFormat="1" applyBorder="1"/>
    <xf numFmtId="165" fontId="21" fillId="0" borderId="18" xfId="0" applyNumberFormat="1" applyFont="1" applyBorder="1"/>
    <xf numFmtId="165" fontId="20" fillId="7" borderId="19" xfId="0" applyNumberFormat="1" applyFont="1" applyFill="1" applyBorder="1" applyAlignment="1">
      <alignment horizontal="right"/>
    </xf>
    <xf numFmtId="0" fontId="24" fillId="0" borderId="0" xfId="0" applyFont="1"/>
    <xf numFmtId="3" fontId="0" fillId="11" borderId="0" xfId="0" applyNumberFormat="1" applyFill="1"/>
    <xf numFmtId="166" fontId="0" fillId="0" borderId="0" xfId="0" applyNumberFormat="1"/>
    <xf numFmtId="166" fontId="24" fillId="0" borderId="0" xfId="0" applyNumberFormat="1" applyFont="1"/>
    <xf numFmtId="0" fontId="24" fillId="0" borderId="0" xfId="0" applyFont="1" applyAlignment="1">
      <alignment horizontal="right"/>
    </xf>
  </cellXfs>
  <cellStyles count="1">
    <cellStyle name="Normal" xfId="0" builtinId="0"/>
  </cellStyles>
  <dxfs count="19">
    <dxf>
      <font>
        <color theme="3" tint="0.39994506668294322"/>
      </font>
    </dxf>
    <dxf>
      <font>
        <color theme="4"/>
      </font>
    </dxf>
    <dxf>
      <font>
        <color theme="0" tint="-4.9989318521683403E-2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3" tint="0.39994506668294322"/>
      </font>
    </dxf>
    <dxf>
      <font>
        <color theme="4"/>
      </font>
    </dxf>
    <dxf>
      <font>
        <color theme="0" tint="-4.9989318521683403E-2"/>
      </font>
    </dxf>
    <dxf>
      <font>
        <color theme="3" tint="0.39994506668294322"/>
      </font>
    </dxf>
    <dxf>
      <font>
        <color theme="4"/>
      </font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jpg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127000</xdr:rowOff>
    </xdr:from>
    <xdr:to>
      <xdr:col>1</xdr:col>
      <xdr:colOff>595630</xdr:colOff>
      <xdr:row>3</xdr:row>
      <xdr:rowOff>635</xdr:rowOff>
    </xdr:to>
    <xdr:pic>
      <xdr:nvPicPr>
        <xdr:cNvPr id="2" name="Image 1" descr="obs_left">
          <a:extLst>
            <a:ext uri="{FF2B5EF4-FFF2-40B4-BE49-F238E27FC236}">
              <a16:creationId xmlns:a16="http://schemas.microsoft.com/office/drawing/2014/main" id="{5F628CCC-F434-D4AF-178C-4FBF8201C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b="-3123"/>
        <a:stretch>
          <a:fillRect/>
        </a:stretch>
      </xdr:blipFill>
      <xdr:spPr bwMode="auto">
        <a:xfrm>
          <a:off x="152400" y="127000"/>
          <a:ext cx="1205230" cy="540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44450</xdr:colOff>
      <xdr:row>2</xdr:row>
      <xdr:rowOff>254000</xdr:rowOff>
    </xdr:from>
    <xdr:to>
      <xdr:col>13</xdr:col>
      <xdr:colOff>323850</xdr:colOff>
      <xdr:row>20</xdr:row>
      <xdr:rowOff>38100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A27225E-9F63-1501-5F64-CA3236B985E8}"/>
            </a:ext>
          </a:extLst>
        </xdr:cNvPr>
        <xdr:cNvSpPr txBox="1"/>
      </xdr:nvSpPr>
      <xdr:spPr>
        <a:xfrm>
          <a:off x="1568450" y="622300"/>
          <a:ext cx="8661400" cy="3213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Voici un mode opératoire pour choisir la bonne classe de facturation sur Atlas 400.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le fichier Excel de simulation, vous trouverez les onglets :  </a:t>
          </a:r>
        </a:p>
        <a:p>
          <a:pPr lvl="0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Mode opératoire</a:t>
          </a:r>
        </a:p>
        <a:p>
          <a:pPr lvl="0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Simulation</a:t>
          </a:r>
        </a:p>
        <a:p>
          <a:pPr lvl="0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Grille tarifaire (tarifs par classe de 1 à 5)</a:t>
          </a:r>
        </a:p>
        <a:p>
          <a:pPr lvl="0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Documents (détail des tarifs)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Cette simulation vous permet d’établir une estimation de votre facture ou effectuer une simulation afin de choisir la bonne classe.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existe 5 classes sur Atlas. Le choix d’une classe dépend du volume de messages estimé. 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le minimum de facturation d’une classe n’est pas atteint, un complément de facturation s’applique. D’où la nécessité de choisir la bonne classe.</a:t>
          </a:r>
        </a:p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Onglet Simulation :</a:t>
          </a:r>
        </a:p>
        <a:p>
          <a:pPr lvl="0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vous disposez d’une facture (bi mensuelle) intégrez les valeurs dans le tableau (ligne 10 à 22 pour le 1</a:t>
          </a:r>
          <a:r>
            <a:rPr lang="fr-FR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mois, ligne 35 à 47 pour le 2</a:t>
          </a:r>
          <a:r>
            <a:rPr lang="fr-FR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nd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</a:t>
          </a:r>
        </a:p>
        <a:p>
          <a:pPr lvl="0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Sur la ligne 57, vous trouverez tous les montants relatifs aux tarifs appliqués selon la classe (cellule B57 = tarif en classe 1, C57 = tarif en classe 2 … )</a:t>
          </a:r>
        </a:p>
        <a:p>
          <a:pPr lvl="0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Choix de la classe : vous trouverez ainsi la classe optimale en choisissant celle dont le tarif est le plus faible</a:t>
          </a:r>
        </a:p>
        <a:p>
          <a:pPr lvl="0"/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client peut changer de classe de facturation par simple mail adressé à l’ADV (</a:t>
          </a:r>
          <a:r>
            <a:rPr lang="fr-F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ocfb.adv@orange.com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</a:t>
          </a:r>
          <a:b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Attention toutefois de bien noter que chaque changement est facturé 52,59 €HT (tarif 2024).</a:t>
          </a:r>
        </a:p>
        <a:p>
          <a:pPr lvl="0"/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222250</xdr:colOff>
      <xdr:row>1</xdr:row>
      <xdr:rowOff>142875</xdr:rowOff>
    </xdr:from>
    <xdr:to>
      <xdr:col>43</xdr:col>
      <xdr:colOff>75883</xdr:colOff>
      <xdr:row>46</xdr:row>
      <xdr:rowOff>107886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54820389-3C08-4435-8D42-210029D91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92250" y="714375"/>
          <a:ext cx="5949633" cy="8537511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 editAs="oneCell">
    <xdr:from>
      <xdr:col>0</xdr:col>
      <xdr:colOff>238125</xdr:colOff>
      <xdr:row>1</xdr:row>
      <xdr:rowOff>63500</xdr:rowOff>
    </xdr:from>
    <xdr:to>
      <xdr:col>6</xdr:col>
      <xdr:colOff>587375</xdr:colOff>
      <xdr:row>45</xdr:row>
      <xdr:rowOff>25304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953187AA-5254-AD51-F02A-DB73BBE82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650875"/>
          <a:ext cx="4921250" cy="8343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714374</xdr:colOff>
      <xdr:row>1</xdr:row>
      <xdr:rowOff>174624</xdr:rowOff>
    </xdr:from>
    <xdr:to>
      <xdr:col>13</xdr:col>
      <xdr:colOff>349249</xdr:colOff>
      <xdr:row>44</xdr:row>
      <xdr:rowOff>167153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55068135-7066-B3D6-8405-5F1B2B85E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4" y="761999"/>
          <a:ext cx="4968875" cy="8184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476249</xdr:colOff>
      <xdr:row>1</xdr:row>
      <xdr:rowOff>95249</xdr:rowOff>
    </xdr:from>
    <xdr:to>
      <xdr:col>20</xdr:col>
      <xdr:colOff>396045</xdr:colOff>
      <xdr:row>45</xdr:row>
      <xdr:rowOff>174625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E7374E1B-069C-1A47-270D-C788F6793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49" y="682624"/>
          <a:ext cx="5253796" cy="8461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412749</xdr:colOff>
      <xdr:row>1</xdr:row>
      <xdr:rowOff>79374</xdr:rowOff>
    </xdr:from>
    <xdr:to>
      <xdr:col>27</xdr:col>
      <xdr:colOff>301624</xdr:colOff>
      <xdr:row>46</xdr:row>
      <xdr:rowOff>118467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6CA2A550-0E22-7D4F-A277-4F5670935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2749" y="666749"/>
          <a:ext cx="5222875" cy="8611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396875</xdr:colOff>
      <xdr:row>1</xdr:row>
      <xdr:rowOff>111124</xdr:rowOff>
    </xdr:from>
    <xdr:to>
      <xdr:col>34</xdr:col>
      <xdr:colOff>746815</xdr:colOff>
      <xdr:row>47</xdr:row>
      <xdr:rowOff>63499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FBC27DD7-2F7A-0743-824C-4027A6C6E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70875" y="698499"/>
          <a:ext cx="5683940" cy="871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D3081-4468-499E-9674-22C0CF578662}">
  <dimension ref="D2:N2"/>
  <sheetViews>
    <sheetView showGridLines="0" tabSelected="1" workbookViewId="0">
      <selection activeCell="D4" sqref="D4"/>
    </sheetView>
  </sheetViews>
  <sheetFormatPr baseColWidth="10" defaultRowHeight="15" x14ac:dyDescent="0.25"/>
  <sheetData>
    <row r="2" spans="4:14" ht="23.25" x14ac:dyDescent="0.35">
      <c r="D2" s="2" t="s">
        <v>1</v>
      </c>
      <c r="K2" t="s">
        <v>57</v>
      </c>
      <c r="N2" t="s">
        <v>56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536B9-B9E9-4499-84A2-C5986735806D}">
  <dimension ref="A1:H58"/>
  <sheetViews>
    <sheetView showGridLines="0" zoomScale="90" zoomScaleNormal="90" workbookViewId="0">
      <selection activeCell="A7" sqref="A7"/>
    </sheetView>
  </sheetViews>
  <sheetFormatPr baseColWidth="10" defaultRowHeight="15" x14ac:dyDescent="0.25"/>
  <cols>
    <col min="1" max="1" width="34.140625" customWidth="1"/>
    <col min="8" max="8" width="20.85546875" hidden="1" customWidth="1"/>
  </cols>
  <sheetData>
    <row r="1" spans="1:8" x14ac:dyDescent="0.25">
      <c r="A1" s="32" t="s">
        <v>31</v>
      </c>
      <c r="B1" s="33" t="s">
        <v>32</v>
      </c>
      <c r="C1" s="34"/>
      <c r="D1" s="34"/>
      <c r="E1" s="35"/>
      <c r="F1" s="36"/>
      <c r="G1" s="37"/>
    </row>
    <row r="2" spans="1:8" x14ac:dyDescent="0.25">
      <c r="A2" s="32" t="s">
        <v>33</v>
      </c>
      <c r="B2" s="33" t="s">
        <v>34</v>
      </c>
      <c r="C2" s="34"/>
      <c r="D2" s="34"/>
      <c r="E2" s="35"/>
      <c r="F2" s="36"/>
      <c r="G2" s="36"/>
    </row>
    <row r="3" spans="1:8" x14ac:dyDescent="0.25">
      <c r="A3" s="32"/>
      <c r="B3" s="38"/>
      <c r="C3" s="34"/>
      <c r="D3" s="37"/>
      <c r="E3" s="35"/>
      <c r="F3" s="36"/>
      <c r="G3" s="37"/>
    </row>
    <row r="4" spans="1:8" x14ac:dyDescent="0.25">
      <c r="A4" s="32" t="s">
        <v>35</v>
      </c>
      <c r="B4" s="39"/>
      <c r="C4" s="34"/>
      <c r="D4" s="34"/>
      <c r="E4" s="34"/>
      <c r="F4" s="36"/>
      <c r="G4" s="37"/>
    </row>
    <row r="5" spans="1:8" ht="15.75" thickBot="1" x14ac:dyDescent="0.3">
      <c r="A5" s="40"/>
      <c r="C5" s="37"/>
      <c r="D5" s="37"/>
      <c r="E5" s="34"/>
      <c r="F5" s="36"/>
      <c r="G5" s="37"/>
    </row>
    <row r="6" spans="1:8" ht="15.75" thickTop="1" x14ac:dyDescent="0.25">
      <c r="A6" s="41" t="s">
        <v>36</v>
      </c>
      <c r="B6" s="42"/>
      <c r="C6" s="42"/>
      <c r="D6" s="42"/>
      <c r="E6" s="42"/>
      <c r="F6" s="42"/>
      <c r="G6" s="42"/>
      <c r="H6" s="42"/>
    </row>
    <row r="7" spans="1:8" ht="15.75" x14ac:dyDescent="0.25">
      <c r="A7" s="32" t="s">
        <v>37</v>
      </c>
      <c r="B7" s="43"/>
    </row>
    <row r="9" spans="1:8" x14ac:dyDescent="0.25">
      <c r="A9" s="7" t="s">
        <v>38</v>
      </c>
      <c r="B9" s="66" t="s">
        <v>39</v>
      </c>
      <c r="C9" s="63" t="s">
        <v>3</v>
      </c>
      <c r="D9" s="63" t="s">
        <v>4</v>
      </c>
      <c r="E9" s="63" t="s">
        <v>5</v>
      </c>
      <c r="F9" s="63" t="s">
        <v>6</v>
      </c>
      <c r="G9" s="64" t="s">
        <v>7</v>
      </c>
      <c r="H9" s="65" t="s">
        <v>40</v>
      </c>
    </row>
    <row r="10" spans="1:8" x14ac:dyDescent="0.25">
      <c r="A10" s="44" t="s">
        <v>12</v>
      </c>
      <c r="B10" s="14">
        <v>0</v>
      </c>
      <c r="C10" s="45">
        <f>B10*TARIFS!C6</f>
        <v>0</v>
      </c>
      <c r="D10" s="45">
        <f>B10*TARIFS!D6</f>
        <v>0</v>
      </c>
      <c r="E10" s="45">
        <f>B10*TARIFS!E6</f>
        <v>0</v>
      </c>
      <c r="F10" s="45">
        <f>B10*TARIFS!F6</f>
        <v>0</v>
      </c>
      <c r="G10" s="45">
        <f>B10*TARIFS!G6</f>
        <v>0</v>
      </c>
      <c r="H10" s="45">
        <f>G10*TARIFS!H6</f>
        <v>0</v>
      </c>
    </row>
    <row r="11" spans="1:8" x14ac:dyDescent="0.25">
      <c r="A11" s="44" t="s">
        <v>13</v>
      </c>
      <c r="B11" s="14">
        <v>0</v>
      </c>
      <c r="C11" s="45">
        <f>B11*TARIFS!C7</f>
        <v>0</v>
      </c>
      <c r="D11" s="45">
        <f>B11*TARIFS!D7</f>
        <v>0</v>
      </c>
      <c r="E11" s="45">
        <f>B11*TARIFS!E7</f>
        <v>0</v>
      </c>
      <c r="F11" s="45">
        <f>B11*TARIFS!F7</f>
        <v>0</v>
      </c>
      <c r="G11" s="45">
        <f>B11*TARIFS!G7</f>
        <v>0</v>
      </c>
      <c r="H11" s="45">
        <f>G11*TARIFS!H7</f>
        <v>0</v>
      </c>
    </row>
    <row r="12" spans="1:8" x14ac:dyDescent="0.25">
      <c r="A12" s="44" t="s">
        <v>14</v>
      </c>
      <c r="B12" s="14">
        <v>0</v>
      </c>
      <c r="C12" s="45">
        <f>B12*TARIFS!C8</f>
        <v>0</v>
      </c>
      <c r="D12" s="45">
        <f>B12*TARIFS!D8</f>
        <v>0</v>
      </c>
      <c r="E12" s="45">
        <f>B12*TARIFS!E8</f>
        <v>0</v>
      </c>
      <c r="F12" s="45">
        <f>B12*TARIFS!F8</f>
        <v>0</v>
      </c>
      <c r="G12" s="45">
        <f>B12*TARIFS!G8</f>
        <v>0</v>
      </c>
      <c r="H12" s="45">
        <f>G12*TARIFS!H8</f>
        <v>0</v>
      </c>
    </row>
    <row r="13" spans="1:8" x14ac:dyDescent="0.25">
      <c r="A13" s="44" t="s">
        <v>15</v>
      </c>
      <c r="B13" s="14">
        <v>0</v>
      </c>
      <c r="C13" s="45">
        <f>B13*TARIFS!C9</f>
        <v>0</v>
      </c>
      <c r="D13" s="45">
        <f>B13*TARIFS!D9</f>
        <v>0</v>
      </c>
      <c r="E13" s="45">
        <f>B13*TARIFS!E9</f>
        <v>0</v>
      </c>
      <c r="F13" s="45">
        <f>B13*TARIFS!F9</f>
        <v>0</v>
      </c>
      <c r="G13" s="45">
        <f>B13*TARIFS!G9</f>
        <v>0</v>
      </c>
      <c r="H13" s="45">
        <f>G13*TARIFS!H9</f>
        <v>0</v>
      </c>
    </row>
    <row r="14" spans="1:8" x14ac:dyDescent="0.25">
      <c r="A14" s="44" t="s">
        <v>49</v>
      </c>
      <c r="B14" s="14">
        <v>0</v>
      </c>
      <c r="C14" s="45">
        <f>B14*TARIFS!C10</f>
        <v>0</v>
      </c>
      <c r="D14" s="45">
        <f>B14*TARIFS!D10</f>
        <v>0</v>
      </c>
      <c r="E14" s="45">
        <f>B14*TARIFS!E10</f>
        <v>0</v>
      </c>
      <c r="F14" s="45">
        <f>B14*TARIFS!F10</f>
        <v>0</v>
      </c>
      <c r="G14" s="45">
        <f>B14*TARIFS!G10</f>
        <v>0</v>
      </c>
      <c r="H14" s="45">
        <f>G14*TARIFS!H10</f>
        <v>0</v>
      </c>
    </row>
    <row r="15" spans="1:8" x14ac:dyDescent="0.25">
      <c r="A15" s="44" t="s">
        <v>17</v>
      </c>
      <c r="B15" s="14">
        <v>0</v>
      </c>
      <c r="C15" s="45">
        <f>B15*TARIFS!C11</f>
        <v>0</v>
      </c>
      <c r="D15" s="45">
        <f>B15*TARIFS!D11</f>
        <v>0</v>
      </c>
      <c r="E15" s="45">
        <f>B15*TARIFS!E11</f>
        <v>0</v>
      </c>
      <c r="F15" s="45">
        <f>B15*TARIFS!F11</f>
        <v>0</v>
      </c>
      <c r="G15" s="45">
        <f>B15*TARIFS!G11</f>
        <v>0</v>
      </c>
      <c r="H15" s="45">
        <f>G15*TARIFS!H11</f>
        <v>0</v>
      </c>
    </row>
    <row r="16" spans="1:8" x14ac:dyDescent="0.25">
      <c r="A16" s="44" t="s">
        <v>18</v>
      </c>
      <c r="B16" s="14">
        <v>0</v>
      </c>
      <c r="C16" s="45">
        <f>B16*TARIFS!C12</f>
        <v>0</v>
      </c>
      <c r="D16" s="45">
        <f>B16*TARIFS!D12</f>
        <v>0</v>
      </c>
      <c r="E16" s="45">
        <f>B16*TARIFS!E12</f>
        <v>0</v>
      </c>
      <c r="F16" s="45">
        <f>B16*TARIFS!F12</f>
        <v>0</v>
      </c>
      <c r="G16" s="45">
        <f>B16*TARIFS!G12</f>
        <v>0</v>
      </c>
      <c r="H16" s="45">
        <f>G16*TARIFS!H12</f>
        <v>0</v>
      </c>
    </row>
    <row r="17" spans="1:8" x14ac:dyDescent="0.25">
      <c r="A17" s="44" t="s">
        <v>19</v>
      </c>
      <c r="B17" s="14">
        <v>0</v>
      </c>
      <c r="C17" s="45">
        <f>B17*TARIFS!C13</f>
        <v>0</v>
      </c>
      <c r="D17" s="45">
        <f>B17*TARIFS!D13</f>
        <v>0</v>
      </c>
      <c r="E17" s="45">
        <f>B17*TARIFS!E13</f>
        <v>0</v>
      </c>
      <c r="F17" s="45">
        <f>B17*TARIFS!F13</f>
        <v>0</v>
      </c>
      <c r="G17" s="45">
        <f>B17*TARIFS!G13</f>
        <v>0</v>
      </c>
      <c r="H17" s="45">
        <f>G17*TARIFS!H13</f>
        <v>0</v>
      </c>
    </row>
    <row r="18" spans="1:8" x14ac:dyDescent="0.25">
      <c r="A18" s="44" t="s">
        <v>20</v>
      </c>
      <c r="B18" s="14">
        <v>0</v>
      </c>
      <c r="C18" s="45">
        <f>B18*TARIFS!C14</f>
        <v>0</v>
      </c>
      <c r="D18" s="45">
        <f>B18*TARIFS!D14</f>
        <v>0</v>
      </c>
      <c r="E18" s="45">
        <f>B18*TARIFS!E14</f>
        <v>0</v>
      </c>
      <c r="F18" s="45">
        <f>B18*TARIFS!F14</f>
        <v>0</v>
      </c>
      <c r="G18" s="45">
        <f>B18*TARIFS!G14</f>
        <v>0</v>
      </c>
      <c r="H18" s="45">
        <f>G18*TARIFS!H14</f>
        <v>0</v>
      </c>
    </row>
    <row r="19" spans="1:8" x14ac:dyDescent="0.25">
      <c r="A19" s="44" t="s">
        <v>22</v>
      </c>
      <c r="B19" s="14">
        <v>0</v>
      </c>
      <c r="C19" s="45">
        <f>B19*TARIFS!C15</f>
        <v>0</v>
      </c>
      <c r="D19" s="45">
        <f>B19*TARIFS!D15</f>
        <v>0</v>
      </c>
      <c r="E19" s="45">
        <f>B19*TARIFS!E15</f>
        <v>0</v>
      </c>
      <c r="F19" s="45">
        <f>B19*TARIFS!F15</f>
        <v>0</v>
      </c>
      <c r="G19" s="45">
        <f>B19*TARIFS!G15</f>
        <v>0</v>
      </c>
      <c r="H19" s="45">
        <f>G19*TARIFS!H15</f>
        <v>0</v>
      </c>
    </row>
    <row r="20" spans="1:8" x14ac:dyDescent="0.25">
      <c r="A20" s="44" t="s">
        <v>23</v>
      </c>
      <c r="B20" s="14">
        <v>0</v>
      </c>
      <c r="C20" s="45">
        <f>B20*TARIFS!C16</f>
        <v>0</v>
      </c>
      <c r="D20" s="45">
        <f>B20*TARIFS!D16</f>
        <v>0</v>
      </c>
      <c r="E20" s="45">
        <f>B20*TARIFS!E16</f>
        <v>0</v>
      </c>
      <c r="F20" s="45">
        <f>B20*TARIFS!F16</f>
        <v>0</v>
      </c>
      <c r="G20" s="45">
        <f>B20*TARIFS!G16</f>
        <v>0</v>
      </c>
      <c r="H20" s="45">
        <f>G20*TARIFS!H16</f>
        <v>0</v>
      </c>
    </row>
    <row r="21" spans="1:8" x14ac:dyDescent="0.25">
      <c r="A21" s="44" t="s">
        <v>24</v>
      </c>
      <c r="B21" s="14">
        <v>0</v>
      </c>
      <c r="C21" s="45">
        <f>B21*TARIFS!C17</f>
        <v>0</v>
      </c>
      <c r="D21" s="45">
        <f>B21*TARIFS!D17</f>
        <v>0</v>
      </c>
      <c r="E21" s="45">
        <f>B21*TARIFS!E17</f>
        <v>0</v>
      </c>
      <c r="F21" s="45">
        <f>B21*TARIFS!F17</f>
        <v>0</v>
      </c>
      <c r="G21" s="45">
        <f>B21*TARIFS!G17</f>
        <v>0</v>
      </c>
      <c r="H21" s="45">
        <f>G21*TARIFS!H17</f>
        <v>0</v>
      </c>
    </row>
    <row r="22" spans="1:8" x14ac:dyDescent="0.25">
      <c r="A22" s="44" t="s">
        <v>25</v>
      </c>
      <c r="B22" s="14">
        <v>0</v>
      </c>
      <c r="C22" s="45">
        <f>B22*TARIFS!C18</f>
        <v>0</v>
      </c>
      <c r="D22" s="45">
        <f>B22*TARIFS!D18</f>
        <v>0</v>
      </c>
      <c r="E22" s="45">
        <f>B22*TARIFS!E18</f>
        <v>0</v>
      </c>
      <c r="F22" s="45">
        <f>B22*TARIFS!F18</f>
        <v>0</v>
      </c>
      <c r="G22" s="45">
        <f>B22*TARIFS!G18</f>
        <v>0</v>
      </c>
      <c r="H22" s="45">
        <f>G22*TARIFS!H18</f>
        <v>0</v>
      </c>
    </row>
    <row r="23" spans="1:8" hidden="1" x14ac:dyDescent="0.25">
      <c r="A23" s="46" t="s">
        <v>26</v>
      </c>
      <c r="B23" s="14">
        <v>0</v>
      </c>
      <c r="C23" s="45">
        <f>B23*TARIFS!C19</f>
        <v>0</v>
      </c>
      <c r="D23" s="45">
        <f>C23*TARIFS!D19</f>
        <v>0</v>
      </c>
      <c r="E23" s="45">
        <f>D23*TARIFS!E19</f>
        <v>0</v>
      </c>
      <c r="F23" s="45">
        <f>E23*TARIFS!F19</f>
        <v>0</v>
      </c>
      <c r="G23" s="45">
        <f>F23*TARIFS!G19</f>
        <v>0</v>
      </c>
      <c r="H23" s="45">
        <f>G23*TARIFS!H19</f>
        <v>0</v>
      </c>
    </row>
    <row r="24" spans="1:8" hidden="1" x14ac:dyDescent="0.25">
      <c r="A24" s="46" t="s">
        <v>27</v>
      </c>
      <c r="B24" s="14">
        <v>0</v>
      </c>
      <c r="C24" s="45">
        <f>B24*TARIFS!C20</f>
        <v>0</v>
      </c>
      <c r="D24" s="45">
        <f>C24*TARIFS!D20</f>
        <v>0</v>
      </c>
      <c r="E24" s="45">
        <f>D24*TARIFS!E20</f>
        <v>0</v>
      </c>
      <c r="F24" s="45">
        <f>E24*TARIFS!F20</f>
        <v>0</v>
      </c>
      <c r="G24" s="45">
        <f>F24*TARIFS!G20</f>
        <v>0</v>
      </c>
      <c r="H24" s="45">
        <f>G24*TARIFS!H20</f>
        <v>0</v>
      </c>
    </row>
    <row r="25" spans="1:8" hidden="1" x14ac:dyDescent="0.25">
      <c r="A25" s="59" t="s">
        <v>28</v>
      </c>
      <c r="B25" s="14">
        <v>0</v>
      </c>
      <c r="C25" s="45">
        <f>B25*TARIFS!C21</f>
        <v>0</v>
      </c>
      <c r="D25" s="45">
        <f>C25*TARIFS!D21</f>
        <v>0</v>
      </c>
      <c r="E25" s="45">
        <f>D25*TARIFS!E21</f>
        <v>0</v>
      </c>
      <c r="F25" s="45">
        <f>E25*TARIFS!F21</f>
        <v>0</v>
      </c>
      <c r="G25" s="45">
        <f>F25*TARIFS!G21</f>
        <v>0</v>
      </c>
      <c r="H25" s="45">
        <f>G25*TARIFS!H21</f>
        <v>0</v>
      </c>
    </row>
    <row r="26" spans="1:8" x14ac:dyDescent="0.25">
      <c r="A26" s="48" t="s">
        <v>41</v>
      </c>
      <c r="B26" s="49"/>
      <c r="C26" s="50">
        <f t="shared" ref="C26:H26" si="0">SUM(C10:C25)</f>
        <v>0</v>
      </c>
      <c r="D26" s="50">
        <f t="shared" si="0"/>
        <v>0</v>
      </c>
      <c r="E26" s="50">
        <f t="shared" si="0"/>
        <v>0</v>
      </c>
      <c r="F26" s="50">
        <f t="shared" si="0"/>
        <v>0</v>
      </c>
      <c r="G26" s="51">
        <f t="shared" si="0"/>
        <v>0</v>
      </c>
      <c r="H26" s="52">
        <f t="shared" si="0"/>
        <v>0</v>
      </c>
    </row>
    <row r="27" spans="1:8" x14ac:dyDescent="0.25">
      <c r="A27" s="53" t="s">
        <v>47</v>
      </c>
      <c r="B27" s="54"/>
      <c r="C27" s="55">
        <f t="shared" ref="C27:H27" si="1">SUM(C10:C16)</f>
        <v>0</v>
      </c>
      <c r="D27" s="55">
        <f t="shared" si="1"/>
        <v>0</v>
      </c>
      <c r="E27" s="55">
        <f t="shared" si="1"/>
        <v>0</v>
      </c>
      <c r="F27" s="55">
        <f t="shared" si="1"/>
        <v>0</v>
      </c>
      <c r="G27" s="55">
        <f t="shared" si="1"/>
        <v>0</v>
      </c>
      <c r="H27" s="56">
        <f t="shared" si="1"/>
        <v>0</v>
      </c>
    </row>
    <row r="28" spans="1:8" x14ac:dyDescent="0.25">
      <c r="A28" s="57" t="s">
        <v>42</v>
      </c>
      <c r="B28" s="57"/>
      <c r="C28" s="58">
        <f>TARIFS!C3</f>
        <v>13.14</v>
      </c>
      <c r="D28" s="58">
        <f>TARIFS!D3</f>
        <v>153.4</v>
      </c>
      <c r="E28" s="58">
        <f>TARIFS!E3</f>
        <v>306.81</v>
      </c>
      <c r="F28" s="58">
        <f>TARIFS!F3</f>
        <v>613.61</v>
      </c>
      <c r="G28" s="58">
        <f>TARIFS!G3</f>
        <v>1227.2</v>
      </c>
      <c r="H28" s="58">
        <f>TARIFS!H3</f>
        <v>2454.4</v>
      </c>
    </row>
    <row r="29" spans="1:8" x14ac:dyDescent="0.25">
      <c r="A29" t="s">
        <v>48</v>
      </c>
      <c r="C29" s="58">
        <f t="shared" ref="C29:H29" si="2">IF(C27&gt;C28,0,C28-C27)</f>
        <v>13.14</v>
      </c>
      <c r="D29" s="58">
        <f t="shared" si="2"/>
        <v>153.4</v>
      </c>
      <c r="E29" s="58">
        <f t="shared" si="2"/>
        <v>306.81</v>
      </c>
      <c r="F29" s="58">
        <f t="shared" si="2"/>
        <v>613.61</v>
      </c>
      <c r="G29" s="58">
        <f t="shared" si="2"/>
        <v>1227.2</v>
      </c>
      <c r="H29" s="58">
        <f t="shared" si="2"/>
        <v>2454.4</v>
      </c>
    </row>
    <row r="30" spans="1:8" ht="15.75" thickBot="1" x14ac:dyDescent="0.3"/>
    <row r="31" spans="1:8" ht="15.75" thickTop="1" x14ac:dyDescent="0.25">
      <c r="A31" s="41" t="s">
        <v>43</v>
      </c>
      <c r="B31" s="42"/>
      <c r="C31" s="42"/>
      <c r="D31" s="42"/>
      <c r="E31" s="42"/>
      <c r="F31" s="42"/>
      <c r="G31" s="42"/>
      <c r="H31" s="42"/>
    </row>
    <row r="32" spans="1:8" ht="15.75" x14ac:dyDescent="0.25">
      <c r="A32" s="32" t="s">
        <v>37</v>
      </c>
      <c r="B32" s="43"/>
    </row>
    <row r="34" spans="1:8" x14ac:dyDescent="0.25">
      <c r="A34" s="7" t="s">
        <v>38</v>
      </c>
      <c r="B34" s="66" t="s">
        <v>39</v>
      </c>
      <c r="C34" s="63" t="s">
        <v>3</v>
      </c>
      <c r="D34" s="63" t="s">
        <v>4</v>
      </c>
      <c r="E34" s="63" t="s">
        <v>5</v>
      </c>
      <c r="F34" s="63" t="s">
        <v>6</v>
      </c>
      <c r="G34" s="64" t="s">
        <v>7</v>
      </c>
      <c r="H34" s="65" t="s">
        <v>40</v>
      </c>
    </row>
    <row r="35" spans="1:8" x14ac:dyDescent="0.25">
      <c r="A35" s="44" t="s">
        <v>12</v>
      </c>
      <c r="B35" s="14">
        <v>0</v>
      </c>
      <c r="C35" s="45">
        <f>$B35*TARIFS!C6</f>
        <v>0</v>
      </c>
      <c r="D35" s="45">
        <f>$B35*TARIFS!D6</f>
        <v>0</v>
      </c>
      <c r="E35" s="45">
        <f>$B35*TARIFS!E6</f>
        <v>0</v>
      </c>
      <c r="F35" s="45">
        <f>$B35*TARIFS!F6</f>
        <v>0</v>
      </c>
      <c r="G35" s="45">
        <f>$B35*TARIFS!G6</f>
        <v>0</v>
      </c>
      <c r="H35" s="45">
        <f>$B35*TARIFS!H6</f>
        <v>0</v>
      </c>
    </row>
    <row r="36" spans="1:8" x14ac:dyDescent="0.25">
      <c r="A36" s="44" t="s">
        <v>13</v>
      </c>
      <c r="B36" s="14">
        <v>0</v>
      </c>
      <c r="C36" s="45">
        <f>$B36*TARIFS!C7</f>
        <v>0</v>
      </c>
      <c r="D36" s="45">
        <f>$B36*TARIFS!D7</f>
        <v>0</v>
      </c>
      <c r="E36" s="45">
        <f>$B36*TARIFS!E7</f>
        <v>0</v>
      </c>
      <c r="F36" s="45">
        <f>$B36*TARIFS!F7</f>
        <v>0</v>
      </c>
      <c r="G36" s="45">
        <f>$B36*TARIFS!G7</f>
        <v>0</v>
      </c>
      <c r="H36" s="45">
        <f>$B36*TARIFS!H7</f>
        <v>0</v>
      </c>
    </row>
    <row r="37" spans="1:8" x14ac:dyDescent="0.25">
      <c r="A37" s="44" t="s">
        <v>14</v>
      </c>
      <c r="B37" s="14">
        <v>0</v>
      </c>
      <c r="C37" s="45">
        <f>$B37*TARIFS!C8</f>
        <v>0</v>
      </c>
      <c r="D37" s="45">
        <f>$B37*TARIFS!D8</f>
        <v>0</v>
      </c>
      <c r="E37" s="45">
        <f>$B37*TARIFS!E8</f>
        <v>0</v>
      </c>
      <c r="F37" s="45">
        <f>$B37*TARIFS!F8</f>
        <v>0</v>
      </c>
      <c r="G37" s="45">
        <f>$B37*TARIFS!G8</f>
        <v>0</v>
      </c>
      <c r="H37" s="45">
        <f>$B37*TARIFS!H8</f>
        <v>0</v>
      </c>
    </row>
    <row r="38" spans="1:8" x14ac:dyDescent="0.25">
      <c r="A38" s="44" t="s">
        <v>15</v>
      </c>
      <c r="B38" s="14">
        <v>0</v>
      </c>
      <c r="C38" s="45">
        <f>$B38*TARIFS!C9</f>
        <v>0</v>
      </c>
      <c r="D38" s="45">
        <f>$B38*TARIFS!D9</f>
        <v>0</v>
      </c>
      <c r="E38" s="45">
        <f>$B38*TARIFS!E9</f>
        <v>0</v>
      </c>
      <c r="F38" s="45">
        <f>$B38*TARIFS!F9</f>
        <v>0</v>
      </c>
      <c r="G38" s="45">
        <f>$B38*TARIFS!G9</f>
        <v>0</v>
      </c>
      <c r="H38" s="45">
        <f>$B38*TARIFS!H9</f>
        <v>0</v>
      </c>
    </row>
    <row r="39" spans="1:8" x14ac:dyDescent="0.25">
      <c r="A39" s="44" t="s">
        <v>49</v>
      </c>
      <c r="B39" s="14">
        <v>0</v>
      </c>
      <c r="C39" s="45">
        <f>$B39*TARIFS!C10</f>
        <v>0</v>
      </c>
      <c r="D39" s="45">
        <f>$B39*TARIFS!D10</f>
        <v>0</v>
      </c>
      <c r="E39" s="45">
        <f>$B39*TARIFS!E10</f>
        <v>0</v>
      </c>
      <c r="F39" s="45">
        <f>$B39*TARIFS!F10</f>
        <v>0</v>
      </c>
      <c r="G39" s="45">
        <f>$B39*TARIFS!G10</f>
        <v>0</v>
      </c>
      <c r="H39" s="45">
        <f>$B39*TARIFS!H10</f>
        <v>0</v>
      </c>
    </row>
    <row r="40" spans="1:8" x14ac:dyDescent="0.25">
      <c r="A40" s="44" t="s">
        <v>17</v>
      </c>
      <c r="B40" s="14">
        <v>0</v>
      </c>
      <c r="C40" s="45">
        <f>$B40*TARIFS!C11</f>
        <v>0</v>
      </c>
      <c r="D40" s="45">
        <f>$B40*TARIFS!D11</f>
        <v>0</v>
      </c>
      <c r="E40" s="45">
        <f>$B40*TARIFS!E11</f>
        <v>0</v>
      </c>
      <c r="F40" s="45">
        <f>$B40*TARIFS!F11</f>
        <v>0</v>
      </c>
      <c r="G40" s="45">
        <f>$B40*TARIFS!G11</f>
        <v>0</v>
      </c>
      <c r="H40" s="45">
        <f>$B40*TARIFS!H11</f>
        <v>0</v>
      </c>
    </row>
    <row r="41" spans="1:8" x14ac:dyDescent="0.25">
      <c r="A41" s="44" t="s">
        <v>18</v>
      </c>
      <c r="B41" s="14">
        <v>0</v>
      </c>
      <c r="C41" s="45">
        <f>$B41*TARIFS!C12</f>
        <v>0</v>
      </c>
      <c r="D41" s="45">
        <f>$B41*TARIFS!D12</f>
        <v>0</v>
      </c>
      <c r="E41" s="45">
        <f>$B41*TARIFS!E12</f>
        <v>0</v>
      </c>
      <c r="F41" s="45">
        <f>$B41*TARIFS!F12</f>
        <v>0</v>
      </c>
      <c r="G41" s="45">
        <f>$B41*TARIFS!G12</f>
        <v>0</v>
      </c>
      <c r="H41" s="45">
        <f>$B41*TARIFS!H12</f>
        <v>0</v>
      </c>
    </row>
    <row r="42" spans="1:8" x14ac:dyDescent="0.25">
      <c r="A42" s="44" t="s">
        <v>19</v>
      </c>
      <c r="B42" s="14">
        <v>0</v>
      </c>
      <c r="C42" s="45">
        <f>$B42*TARIFS!C13</f>
        <v>0</v>
      </c>
      <c r="D42" s="45">
        <f>$B42*TARIFS!D13</f>
        <v>0</v>
      </c>
      <c r="E42" s="45">
        <f>$B42*TARIFS!E13</f>
        <v>0</v>
      </c>
      <c r="F42" s="45">
        <f>$B42*TARIFS!F13</f>
        <v>0</v>
      </c>
      <c r="G42" s="45">
        <f>$B42*TARIFS!G13</f>
        <v>0</v>
      </c>
      <c r="H42" s="45">
        <f>$B42*TARIFS!H13</f>
        <v>0</v>
      </c>
    </row>
    <row r="43" spans="1:8" x14ac:dyDescent="0.25">
      <c r="A43" s="44" t="s">
        <v>20</v>
      </c>
      <c r="B43" s="14">
        <v>0</v>
      </c>
      <c r="C43" s="45">
        <f>$B43*TARIFS!C14</f>
        <v>0</v>
      </c>
      <c r="D43" s="45">
        <f>$B43*TARIFS!D14</f>
        <v>0</v>
      </c>
      <c r="E43" s="45">
        <f>$B43*TARIFS!E14</f>
        <v>0</v>
      </c>
      <c r="F43" s="45">
        <f>$B43*TARIFS!F14</f>
        <v>0</v>
      </c>
      <c r="G43" s="45">
        <f>$B43*TARIFS!G14</f>
        <v>0</v>
      </c>
      <c r="H43" s="45">
        <f>$B43*TARIFS!H14</f>
        <v>0</v>
      </c>
    </row>
    <row r="44" spans="1:8" x14ac:dyDescent="0.25">
      <c r="A44" s="44" t="s">
        <v>22</v>
      </c>
      <c r="B44" s="14">
        <v>0</v>
      </c>
      <c r="C44" s="45">
        <f>$B44*TARIFS!C15</f>
        <v>0</v>
      </c>
      <c r="D44" s="45">
        <f>$B44*TARIFS!D15</f>
        <v>0</v>
      </c>
      <c r="E44" s="45">
        <f>$B44*TARIFS!E15</f>
        <v>0</v>
      </c>
      <c r="F44" s="45">
        <f>$B44*TARIFS!F15</f>
        <v>0</v>
      </c>
      <c r="G44" s="45">
        <f>$B44*TARIFS!G15</f>
        <v>0</v>
      </c>
      <c r="H44" s="45">
        <f>$B44*TARIFS!H15</f>
        <v>0</v>
      </c>
    </row>
    <row r="45" spans="1:8" x14ac:dyDescent="0.25">
      <c r="A45" s="44" t="s">
        <v>23</v>
      </c>
      <c r="B45" s="14">
        <v>0</v>
      </c>
      <c r="C45" s="45">
        <f>$B45*TARIFS!C16</f>
        <v>0</v>
      </c>
      <c r="D45" s="45">
        <f>$B45*TARIFS!D16</f>
        <v>0</v>
      </c>
      <c r="E45" s="45">
        <f>$B45*TARIFS!E16</f>
        <v>0</v>
      </c>
      <c r="F45" s="45">
        <f>$B45*TARIFS!F16</f>
        <v>0</v>
      </c>
      <c r="G45" s="45">
        <f>$B45*TARIFS!G16</f>
        <v>0</v>
      </c>
      <c r="H45" s="45">
        <f>$B45*TARIFS!H16</f>
        <v>0</v>
      </c>
    </row>
    <row r="46" spans="1:8" x14ac:dyDescent="0.25">
      <c r="A46" s="44" t="s">
        <v>24</v>
      </c>
      <c r="B46" s="14">
        <v>0</v>
      </c>
      <c r="C46" s="45">
        <f>$B46*TARIFS!C17</f>
        <v>0</v>
      </c>
      <c r="D46" s="45">
        <f>$B46*TARIFS!D17</f>
        <v>0</v>
      </c>
      <c r="E46" s="45">
        <f>$B46*TARIFS!E17</f>
        <v>0</v>
      </c>
      <c r="F46" s="45">
        <f>$B46*TARIFS!F17</f>
        <v>0</v>
      </c>
      <c r="G46" s="45">
        <f>$B46*TARIFS!G17</f>
        <v>0</v>
      </c>
      <c r="H46" s="45">
        <f>$B46*TARIFS!H17</f>
        <v>0</v>
      </c>
    </row>
    <row r="47" spans="1:8" x14ac:dyDescent="0.25">
      <c r="A47" s="44" t="s">
        <v>25</v>
      </c>
      <c r="B47" s="14">
        <v>0</v>
      </c>
      <c r="C47" s="45">
        <f>$B47*TARIFS!C18</f>
        <v>0</v>
      </c>
      <c r="D47" s="45">
        <f>$B47*TARIFS!D18</f>
        <v>0</v>
      </c>
      <c r="E47" s="45">
        <f>$B47*TARIFS!E18</f>
        <v>0</v>
      </c>
      <c r="F47" s="45">
        <f>$B47*TARIFS!F18</f>
        <v>0</v>
      </c>
      <c r="G47" s="45">
        <f>$B47*TARIFS!G18</f>
        <v>0</v>
      </c>
      <c r="H47" s="45">
        <f>$B47*TARIFS!H18</f>
        <v>0</v>
      </c>
    </row>
    <row r="48" spans="1:8" hidden="1" x14ac:dyDescent="0.25">
      <c r="A48" s="46" t="s">
        <v>26</v>
      </c>
      <c r="B48" s="14">
        <v>0</v>
      </c>
      <c r="C48" s="45">
        <f>$B48*TARIFS!C19</f>
        <v>0</v>
      </c>
      <c r="D48" s="45">
        <f>$B48*TARIFS!D19</f>
        <v>0</v>
      </c>
      <c r="E48" s="45">
        <f>$B48*TARIFS!E19</f>
        <v>0</v>
      </c>
      <c r="F48" s="45">
        <f>$B48*TARIFS!F19</f>
        <v>0</v>
      </c>
      <c r="G48" s="45">
        <f>$B48*TARIFS!G19</f>
        <v>0</v>
      </c>
      <c r="H48" s="45">
        <f>$B48*TARIFS!H19</f>
        <v>0</v>
      </c>
    </row>
    <row r="49" spans="1:8" hidden="1" x14ac:dyDescent="0.25">
      <c r="A49" s="46" t="s">
        <v>27</v>
      </c>
      <c r="B49" s="14">
        <v>0</v>
      </c>
      <c r="C49" s="45">
        <f>$B49*TARIFS!C20</f>
        <v>0</v>
      </c>
      <c r="D49" s="45">
        <f>$B49*TARIFS!D20</f>
        <v>0</v>
      </c>
      <c r="E49" s="45">
        <f>$B49*TARIFS!E20</f>
        <v>0</v>
      </c>
      <c r="F49" s="45">
        <f>$B49*TARIFS!F20</f>
        <v>0</v>
      </c>
      <c r="G49" s="45">
        <f>$B49*TARIFS!G20</f>
        <v>0</v>
      </c>
      <c r="H49" s="45">
        <f>$B49*TARIFS!H20</f>
        <v>0</v>
      </c>
    </row>
    <row r="50" spans="1:8" hidden="1" x14ac:dyDescent="0.25">
      <c r="A50" s="47" t="s">
        <v>28</v>
      </c>
      <c r="B50" s="14">
        <v>0</v>
      </c>
      <c r="C50" s="45">
        <f>$B50*TARIFS!C21</f>
        <v>0</v>
      </c>
      <c r="D50" s="45">
        <f>$B50*TARIFS!D21</f>
        <v>0</v>
      </c>
      <c r="E50" s="45">
        <f>$B50*TARIFS!E21</f>
        <v>0</v>
      </c>
      <c r="F50" s="45">
        <f>$B50*TARIFS!F21</f>
        <v>0</v>
      </c>
      <c r="G50" s="45">
        <f>$B50*TARIFS!G21</f>
        <v>0</v>
      </c>
      <c r="H50" s="45">
        <f>$B50*TARIFS!H21</f>
        <v>0</v>
      </c>
    </row>
    <row r="51" spans="1:8" x14ac:dyDescent="0.25">
      <c r="A51" s="71" t="s">
        <v>41</v>
      </c>
      <c r="B51" s="76"/>
      <c r="C51" s="78">
        <f t="shared" ref="C51:H51" si="3">SUM(C35:C50)</f>
        <v>0</v>
      </c>
      <c r="D51" s="50">
        <f t="shared" si="3"/>
        <v>0</v>
      </c>
      <c r="E51" s="50">
        <f t="shared" si="3"/>
        <v>0</v>
      </c>
      <c r="F51" s="50">
        <f t="shared" si="3"/>
        <v>0</v>
      </c>
      <c r="G51" s="51">
        <f t="shared" si="3"/>
        <v>0</v>
      </c>
      <c r="H51" s="52">
        <f t="shared" si="3"/>
        <v>0</v>
      </c>
    </row>
    <row r="52" spans="1:8" x14ac:dyDescent="0.25">
      <c r="A52" s="72" t="s">
        <v>47</v>
      </c>
      <c r="B52" s="77"/>
      <c r="C52" s="79">
        <f t="shared" ref="C52:H52" si="4">SUM(C35:C41)</f>
        <v>0</v>
      </c>
      <c r="D52" s="82">
        <f t="shared" si="4"/>
        <v>0</v>
      </c>
      <c r="E52" s="82">
        <f t="shared" si="4"/>
        <v>0</v>
      </c>
      <c r="F52" s="82">
        <f t="shared" si="4"/>
        <v>0</v>
      </c>
      <c r="G52" s="82">
        <f t="shared" si="4"/>
        <v>0</v>
      </c>
      <c r="H52" s="82">
        <f t="shared" si="4"/>
        <v>0</v>
      </c>
    </row>
    <row r="53" spans="1:8" x14ac:dyDescent="0.25">
      <c r="A53" s="73" t="s">
        <v>42</v>
      </c>
      <c r="B53" s="73"/>
      <c r="C53" s="80">
        <f>TARIFS!C3</f>
        <v>13.14</v>
      </c>
      <c r="D53" s="80">
        <f>TARIFS!D3</f>
        <v>153.4</v>
      </c>
      <c r="E53" s="80">
        <f>TARIFS!E3</f>
        <v>306.81</v>
      </c>
      <c r="F53" s="80">
        <f>TARIFS!F3</f>
        <v>613.61</v>
      </c>
      <c r="G53" s="80">
        <f>TARIFS!G3</f>
        <v>1227.2</v>
      </c>
      <c r="H53" s="80">
        <f>TARIFS!H3</f>
        <v>2454.4</v>
      </c>
    </row>
    <row r="54" spans="1:8" x14ac:dyDescent="0.25">
      <c r="A54" s="74" t="s">
        <v>48</v>
      </c>
      <c r="B54" s="74"/>
      <c r="C54" s="80">
        <f t="shared" ref="C54:H54" si="5">IF(C52&gt;C53,0,C53-C52)</f>
        <v>13.14</v>
      </c>
      <c r="D54" s="80">
        <f t="shared" si="5"/>
        <v>153.4</v>
      </c>
      <c r="E54" s="80">
        <f t="shared" si="5"/>
        <v>306.81</v>
      </c>
      <c r="F54" s="80">
        <f t="shared" si="5"/>
        <v>613.61</v>
      </c>
      <c r="G54" s="80">
        <f t="shared" si="5"/>
        <v>1227.2</v>
      </c>
      <c r="H54" s="80">
        <f t="shared" si="5"/>
        <v>2454.4</v>
      </c>
    </row>
    <row r="55" spans="1:8" x14ac:dyDescent="0.25">
      <c r="A55" s="75" t="s">
        <v>44</v>
      </c>
      <c r="B55" s="75"/>
      <c r="C55" s="81">
        <f t="shared" ref="C55:H55" si="6">C26+C51</f>
        <v>0</v>
      </c>
      <c r="D55" s="81">
        <f t="shared" si="6"/>
        <v>0</v>
      </c>
      <c r="E55" s="81">
        <f t="shared" si="6"/>
        <v>0</v>
      </c>
      <c r="F55" s="81">
        <f t="shared" si="6"/>
        <v>0</v>
      </c>
      <c r="G55" s="81">
        <f t="shared" si="6"/>
        <v>0</v>
      </c>
      <c r="H55" s="81">
        <f t="shared" si="6"/>
        <v>0</v>
      </c>
    </row>
    <row r="57" spans="1:8" x14ac:dyDescent="0.25">
      <c r="A57" s="60" t="s">
        <v>45</v>
      </c>
      <c r="B57" s="61"/>
      <c r="C57" s="67">
        <f t="shared" ref="C57:H57" si="7">C29+C54+C55</f>
        <v>26.28</v>
      </c>
      <c r="D57" s="68">
        <f t="shared" si="7"/>
        <v>306.8</v>
      </c>
      <c r="E57" s="68">
        <f t="shared" si="7"/>
        <v>613.62</v>
      </c>
      <c r="F57" s="68">
        <f t="shared" si="7"/>
        <v>1227.22</v>
      </c>
      <c r="G57" s="68">
        <f t="shared" si="7"/>
        <v>2454.4</v>
      </c>
      <c r="H57" s="69">
        <f t="shared" si="7"/>
        <v>4908.8</v>
      </c>
    </row>
    <row r="58" spans="1:8" x14ac:dyDescent="0.25">
      <c r="A58" s="62" t="s">
        <v>46</v>
      </c>
      <c r="C58" s="70" t="s">
        <v>3</v>
      </c>
      <c r="D58" s="63" t="s">
        <v>4</v>
      </c>
      <c r="E58" s="63" t="s">
        <v>5</v>
      </c>
      <c r="F58" s="63" t="s">
        <v>6</v>
      </c>
      <c r="G58" s="64" t="s">
        <v>7</v>
      </c>
      <c r="H58" s="65" t="s">
        <v>40</v>
      </c>
    </row>
  </sheetData>
  <conditionalFormatting sqref="B10:B24">
    <cfRule type="cellIs" dxfId="18" priority="18" stopIfTrue="1" operator="greaterThan">
      <formula>0</formula>
    </cfRule>
  </conditionalFormatting>
  <conditionalFormatting sqref="B10:B25">
    <cfRule type="cellIs" dxfId="17" priority="16" stopIfTrue="1" operator="greaterThan">
      <formula>1</formula>
    </cfRule>
    <cfRule type="cellIs" dxfId="16" priority="17" stopIfTrue="1" operator="greaterThan">
      <formula>0</formula>
    </cfRule>
  </conditionalFormatting>
  <conditionalFormatting sqref="B35:B49">
    <cfRule type="cellIs" dxfId="15" priority="14" stopIfTrue="1" operator="greaterThan">
      <formula>0</formula>
    </cfRule>
  </conditionalFormatting>
  <conditionalFormatting sqref="B35:B50">
    <cfRule type="cellIs" dxfId="14" priority="12" stopIfTrue="1" operator="greaterThan">
      <formula>1</formula>
    </cfRule>
    <cfRule type="cellIs" dxfId="13" priority="13" stopIfTrue="1" operator="greaterThan">
      <formula>0</formula>
    </cfRule>
  </conditionalFormatting>
  <conditionalFormatting sqref="C57">
    <cfRule type="cellIs" dxfId="12" priority="5" stopIfTrue="1" operator="lessThan">
      <formula>$B$60</formula>
    </cfRule>
  </conditionalFormatting>
  <conditionalFormatting sqref="C29:H29">
    <cfRule type="cellIs" dxfId="11" priority="15" stopIfTrue="1" operator="equal">
      <formula>0</formula>
    </cfRule>
  </conditionalFormatting>
  <conditionalFormatting sqref="C54:H54">
    <cfRule type="cellIs" dxfId="10" priority="10" stopIfTrue="1" operator="equal">
      <formula>0</formula>
    </cfRule>
  </conditionalFormatting>
  <conditionalFormatting sqref="C57:H57">
    <cfRule type="top10" dxfId="9" priority="1" bottom="1" rank="1"/>
  </conditionalFormatting>
  <conditionalFormatting sqref="D57">
    <cfRule type="cellIs" dxfId="8" priority="6" stopIfTrue="1" operator="lessThan">
      <formula>$C$59</formula>
    </cfRule>
    <cfRule type="cellIs" dxfId="7" priority="8" operator="lessThan">
      <formula>$D$59</formula>
    </cfRule>
  </conditionalFormatting>
  <conditionalFormatting sqref="E57">
    <cfRule type="cellIs" dxfId="6" priority="7" stopIfTrue="1" operator="lessThan">
      <formula>$D$59</formula>
    </cfRule>
  </conditionalFormatting>
  <conditionalFormatting sqref="F57">
    <cfRule type="cellIs" dxfId="5" priority="9" stopIfTrue="1" operator="lessThan">
      <formula>$E$59</formula>
    </cfRule>
  </conditionalFormatting>
  <conditionalFormatting sqref="G57">
    <cfRule type="cellIs" dxfId="4" priority="4" stopIfTrue="1" operator="lessThan">
      <formula>$F$59</formula>
    </cfRule>
  </conditionalFormatting>
  <conditionalFormatting sqref="H57">
    <cfRule type="cellIs" dxfId="3" priority="3" stopIfTrue="1" operator="lessThan">
      <formula>$G$59</formula>
    </cfRule>
  </conditionalFormatting>
  <pageMargins left="0.7" right="0.7" top="0.75" bottom="0.75" header="0.3" footer="0.3"/>
  <headerFooter>
    <oddFooter>&amp;C_x000D_&amp;1#&amp;"Helvetica 75 Bold"&amp;8&amp;KED7D31 Orange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E10E0-8D90-433A-B4B7-941ADFD9C1A7}">
  <dimension ref="A1:H8"/>
  <sheetViews>
    <sheetView showGridLines="0" workbookViewId="0">
      <selection activeCell="B1" sqref="B1"/>
    </sheetView>
  </sheetViews>
  <sheetFormatPr baseColWidth="10" defaultRowHeight="15" x14ac:dyDescent="0.25"/>
  <cols>
    <col min="1" max="1" width="40.140625" customWidth="1"/>
    <col min="2" max="2" width="11.5703125" customWidth="1"/>
    <col min="3" max="3" width="11.85546875" customWidth="1"/>
    <col min="8" max="8" width="0" hidden="1" customWidth="1"/>
  </cols>
  <sheetData>
    <row r="1" spans="1:8" x14ac:dyDescent="0.25">
      <c r="A1" s="87" t="s">
        <v>51</v>
      </c>
      <c r="B1" s="84">
        <v>0</v>
      </c>
    </row>
    <row r="2" spans="1:8" x14ac:dyDescent="0.25">
      <c r="A2" s="83"/>
      <c r="C2" s="87" t="s">
        <v>3</v>
      </c>
      <c r="D2" s="87" t="s">
        <v>4</v>
      </c>
      <c r="E2" s="87" t="s">
        <v>5</v>
      </c>
      <c r="F2" s="87" t="s">
        <v>6</v>
      </c>
      <c r="G2" s="87" t="s">
        <v>7</v>
      </c>
      <c r="H2" s="83" t="s">
        <v>52</v>
      </c>
    </row>
    <row r="3" spans="1:8" x14ac:dyDescent="0.25">
      <c r="A3" s="83" t="str">
        <f>TARIFS!A6</f>
        <v>1ère tranche de 2000 caractères</v>
      </c>
      <c r="B3">
        <f>IF(B1&gt;0,1,0)</f>
        <v>0</v>
      </c>
      <c r="C3" s="85">
        <f>B3*TARIFS!C6</f>
        <v>0</v>
      </c>
      <c r="D3" s="85">
        <f>B3*TARIFS!D6</f>
        <v>0</v>
      </c>
      <c r="E3" s="85">
        <f>B3*TARIFS!E6</f>
        <v>0</v>
      </c>
      <c r="F3" s="85">
        <f>B3*TARIFS!F6</f>
        <v>0</v>
      </c>
      <c r="G3" s="85">
        <f>B3*TARIFS!G6</f>
        <v>0</v>
      </c>
      <c r="H3">
        <f>B3*TARIFS!H6</f>
        <v>0</v>
      </c>
    </row>
    <row r="4" spans="1:8" x14ac:dyDescent="0.25">
      <c r="A4" s="83" t="str">
        <f>TARIFS!A7</f>
        <v>Tranches de 2000 jusqu'à 30 000 caractères</v>
      </c>
      <c r="B4">
        <f>MAX(0,MIN(QUOTIENT(B1-1,2000),14))</f>
        <v>0</v>
      </c>
      <c r="C4" s="85">
        <f>B4*TARIFS!C7</f>
        <v>0</v>
      </c>
      <c r="D4" s="85">
        <f>B4*TARIFS!D7</f>
        <v>0</v>
      </c>
      <c r="E4" s="85">
        <f>B4*TARIFS!E7</f>
        <v>0</v>
      </c>
      <c r="F4" s="85">
        <f>B4*TARIFS!F7</f>
        <v>0</v>
      </c>
      <c r="G4" s="85">
        <f>B4*TARIFS!G7</f>
        <v>0</v>
      </c>
      <c r="H4">
        <f>B4*TARIFS!H7</f>
        <v>0</v>
      </c>
    </row>
    <row r="5" spans="1:8" x14ac:dyDescent="0.25">
      <c r="A5" s="83" t="str">
        <f>TARIFS!A8</f>
        <v>Tranches de 2000 au-delà de 30 000 caractères</v>
      </c>
      <c r="B5">
        <f>IF(B1&gt;30000,MIN(QUOTIENT(B1-30001,2000)+1,135),0)</f>
        <v>0</v>
      </c>
      <c r="C5" s="85">
        <f>B5*TARIFS!C8</f>
        <v>0</v>
      </c>
      <c r="D5" s="85">
        <f>B5*TARIFS!D8</f>
        <v>0</v>
      </c>
      <c r="E5" s="85">
        <f>B5*TARIFS!E8</f>
        <v>0</v>
      </c>
      <c r="F5" s="85">
        <f>B5*TARIFS!F8</f>
        <v>0</v>
      </c>
      <c r="G5" s="85">
        <f>B5*TARIFS!G8</f>
        <v>0</v>
      </c>
      <c r="H5">
        <f>B5*TARIFS!H8</f>
        <v>0</v>
      </c>
    </row>
    <row r="6" spans="1:8" x14ac:dyDescent="0.25">
      <c r="A6" s="83" t="str">
        <f>TARIFS!A9</f>
        <v>Forfait par message de taille  2Mo-9Mo</v>
      </c>
      <c r="B6">
        <f>IF(B1&gt;=2000001,1,0)</f>
        <v>0</v>
      </c>
      <c r="C6" s="85">
        <f>B6*TARIFS!C9</f>
        <v>0</v>
      </c>
      <c r="D6" s="85">
        <f>B6*TARIFS!D9</f>
        <v>0</v>
      </c>
      <c r="E6" s="85">
        <f>B6*TARIFS!E9</f>
        <v>0</v>
      </c>
      <c r="F6" s="85">
        <f>B6*TARIFS!F9</f>
        <v>0</v>
      </c>
      <c r="G6" s="85">
        <f>B6*TARIFS!G9</f>
        <v>0</v>
      </c>
      <c r="H6">
        <f>B6*TARIFS!H9</f>
        <v>0</v>
      </c>
    </row>
    <row r="7" spans="1:8" x14ac:dyDescent="0.25">
      <c r="A7" s="83"/>
      <c r="C7" s="85"/>
      <c r="D7" s="85"/>
      <c r="E7" s="85"/>
      <c r="F7" s="85"/>
      <c r="G7" s="85"/>
    </row>
    <row r="8" spans="1:8" x14ac:dyDescent="0.25">
      <c r="A8" s="83" t="s">
        <v>53</v>
      </c>
      <c r="C8" s="86">
        <f>SUM(C3:C6)</f>
        <v>0</v>
      </c>
      <c r="D8" s="86">
        <f t="shared" ref="D8:H8" si="0">SUM(D3:D6)</f>
        <v>0</v>
      </c>
      <c r="E8" s="86">
        <f t="shared" si="0"/>
        <v>0</v>
      </c>
      <c r="F8" s="86">
        <f t="shared" si="0"/>
        <v>0</v>
      </c>
      <c r="G8" s="86">
        <f t="shared" si="0"/>
        <v>0</v>
      </c>
      <c r="H8" s="83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45984-8233-46FD-8659-02D2E8A1892A}">
  <dimension ref="A1:I26"/>
  <sheetViews>
    <sheetView showGridLines="0" zoomScale="90" zoomScaleNormal="90" workbookViewId="0">
      <selection activeCell="C3" sqref="C3"/>
    </sheetView>
  </sheetViews>
  <sheetFormatPr baseColWidth="10" defaultRowHeight="15" x14ac:dyDescent="0.25"/>
  <cols>
    <col min="1" max="1" width="46.140625" customWidth="1"/>
    <col min="2" max="2" width="2.5703125" hidden="1" customWidth="1"/>
    <col min="3" max="6" width="12.42578125" customWidth="1"/>
    <col min="7" max="7" width="12.140625" customWidth="1"/>
    <col min="8" max="8" width="12" hidden="1" customWidth="1"/>
    <col min="9" max="9" width="11.85546875" hidden="1" customWidth="1"/>
  </cols>
  <sheetData>
    <row r="1" spans="1:9" x14ac:dyDescent="0.25">
      <c r="A1" s="3" t="s">
        <v>2</v>
      </c>
      <c r="C1" s="4"/>
      <c r="D1" s="4"/>
      <c r="E1" s="4"/>
      <c r="F1" s="4"/>
      <c r="G1" s="4"/>
    </row>
    <row r="2" spans="1:9" x14ac:dyDescent="0.25">
      <c r="A2" s="3"/>
      <c r="B2" s="28"/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pans="1:9" ht="15.75" x14ac:dyDescent="0.25">
      <c r="A3" s="8" t="s">
        <v>9</v>
      </c>
      <c r="B3" s="9"/>
      <c r="C3" s="29">
        <v>13.14</v>
      </c>
      <c r="D3" s="30">
        <v>153.4</v>
      </c>
      <c r="E3" s="30">
        <v>306.81</v>
      </c>
      <c r="F3" s="30">
        <v>613.61</v>
      </c>
      <c r="G3" s="31">
        <v>1227.2</v>
      </c>
      <c r="H3" s="10">
        <f>G3*2</f>
        <v>2454.4</v>
      </c>
      <c r="I3" s="9"/>
    </row>
    <row r="4" spans="1:9" ht="15.75" x14ac:dyDescent="0.25">
      <c r="A4" s="8"/>
      <c r="B4" s="9"/>
      <c r="C4" s="11"/>
      <c r="D4" s="11"/>
      <c r="E4" s="11"/>
      <c r="F4" s="11"/>
      <c r="G4" s="11"/>
      <c r="H4" s="9"/>
      <c r="I4" s="9"/>
    </row>
    <row r="5" spans="1:9" x14ac:dyDescent="0.25">
      <c r="A5" s="12" t="s">
        <v>10</v>
      </c>
      <c r="B5" s="5"/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7" t="s">
        <v>8</v>
      </c>
      <c r="I5" s="7" t="s">
        <v>11</v>
      </c>
    </row>
    <row r="6" spans="1:9" ht="15.75" x14ac:dyDescent="0.25">
      <c r="A6" s="13" t="s">
        <v>12</v>
      </c>
      <c r="B6" s="14"/>
      <c r="C6" s="15">
        <v>0.37169999999999997</v>
      </c>
      <c r="D6" s="15">
        <v>0.23139999999999999</v>
      </c>
      <c r="E6" s="15">
        <v>0.19109999999999999</v>
      </c>
      <c r="F6" s="15">
        <v>0.1525</v>
      </c>
      <c r="G6" s="15">
        <v>0.114</v>
      </c>
      <c r="H6" s="16">
        <f t="shared" ref="H6:H13" si="0">G6*I6/100</f>
        <v>0.114</v>
      </c>
      <c r="I6" s="17">
        <v>100</v>
      </c>
    </row>
    <row r="7" spans="1:9" ht="15.75" x14ac:dyDescent="0.25">
      <c r="A7" s="13" t="s">
        <v>54</v>
      </c>
      <c r="B7" s="14"/>
      <c r="C7" s="15">
        <v>7.3599999999999999E-2</v>
      </c>
      <c r="D7" s="15">
        <v>4.5499999999999999E-2</v>
      </c>
      <c r="E7" s="15">
        <v>3.85E-2</v>
      </c>
      <c r="F7" s="15">
        <v>3.15E-2</v>
      </c>
      <c r="G7" s="15">
        <v>2.4500000000000001E-2</v>
      </c>
      <c r="H7" s="16">
        <f t="shared" si="0"/>
        <v>2.4500000000000001E-2</v>
      </c>
      <c r="I7" s="17">
        <v>100</v>
      </c>
    </row>
    <row r="8" spans="1:9" ht="15.75" x14ac:dyDescent="0.25">
      <c r="A8" s="13" t="s">
        <v>55</v>
      </c>
      <c r="B8" s="14"/>
      <c r="C8" s="15">
        <v>3.6799999999999999E-2</v>
      </c>
      <c r="D8" s="15">
        <v>2.2800000000000001E-2</v>
      </c>
      <c r="E8" s="15">
        <v>1.9300000000000001E-2</v>
      </c>
      <c r="F8" s="15">
        <v>1.5800000000000002E-2</v>
      </c>
      <c r="G8" s="15">
        <v>1.23E-2</v>
      </c>
      <c r="H8" s="16">
        <f t="shared" si="0"/>
        <v>1.23E-2</v>
      </c>
      <c r="I8" s="17">
        <v>100</v>
      </c>
    </row>
    <row r="9" spans="1:9" ht="15.75" x14ac:dyDescent="0.25">
      <c r="A9" s="13" t="s">
        <v>15</v>
      </c>
      <c r="B9" s="14"/>
      <c r="C9" s="15">
        <v>5.75</v>
      </c>
      <c r="D9" s="15">
        <v>5.1749999999999998</v>
      </c>
      <c r="E9" s="15">
        <v>4.5999999999999996</v>
      </c>
      <c r="F9" s="15">
        <v>4.0250000000000004</v>
      </c>
      <c r="G9" s="15">
        <v>3.45</v>
      </c>
      <c r="H9" s="16">
        <f t="shared" si="0"/>
        <v>3.45</v>
      </c>
      <c r="I9" s="17">
        <v>100</v>
      </c>
    </row>
    <row r="10" spans="1:9" ht="15.75" x14ac:dyDescent="0.25">
      <c r="A10" s="13" t="s">
        <v>16</v>
      </c>
      <c r="B10" s="14"/>
      <c r="C10" s="15">
        <f t="shared" ref="C10:G12" si="1">C6</f>
        <v>0.37169999999999997</v>
      </c>
      <c r="D10" s="15">
        <f t="shared" si="1"/>
        <v>0.23139999999999999</v>
      </c>
      <c r="E10" s="15">
        <f t="shared" si="1"/>
        <v>0.19109999999999999</v>
      </c>
      <c r="F10" s="15">
        <f t="shared" si="1"/>
        <v>0.1525</v>
      </c>
      <c r="G10" s="15">
        <f t="shared" si="1"/>
        <v>0.114</v>
      </c>
      <c r="H10" s="16">
        <f t="shared" si="0"/>
        <v>0.114</v>
      </c>
      <c r="I10" s="17">
        <v>100</v>
      </c>
    </row>
    <row r="11" spans="1:9" ht="15.75" x14ac:dyDescent="0.25">
      <c r="A11" s="13" t="s">
        <v>17</v>
      </c>
      <c r="B11" s="14"/>
      <c r="C11" s="15">
        <f t="shared" si="1"/>
        <v>7.3599999999999999E-2</v>
      </c>
      <c r="D11" s="15">
        <f t="shared" si="1"/>
        <v>4.5499999999999999E-2</v>
      </c>
      <c r="E11" s="15">
        <f t="shared" si="1"/>
        <v>3.85E-2</v>
      </c>
      <c r="F11" s="15">
        <f t="shared" si="1"/>
        <v>3.15E-2</v>
      </c>
      <c r="G11" s="15">
        <f t="shared" si="1"/>
        <v>2.4500000000000001E-2</v>
      </c>
      <c r="H11" s="16">
        <f t="shared" si="0"/>
        <v>2.4500000000000001E-2</v>
      </c>
      <c r="I11" s="17">
        <v>100</v>
      </c>
    </row>
    <row r="12" spans="1:9" ht="15.75" x14ac:dyDescent="0.25">
      <c r="A12" s="13" t="s">
        <v>18</v>
      </c>
      <c r="B12" s="14"/>
      <c r="C12" s="15">
        <f t="shared" si="1"/>
        <v>3.6799999999999999E-2</v>
      </c>
      <c r="D12" s="15">
        <f t="shared" si="1"/>
        <v>2.2800000000000001E-2</v>
      </c>
      <c r="E12" s="15">
        <f t="shared" si="1"/>
        <v>1.9300000000000001E-2</v>
      </c>
      <c r="F12" s="15">
        <f t="shared" si="1"/>
        <v>1.5800000000000002E-2</v>
      </c>
      <c r="G12" s="15">
        <f t="shared" si="1"/>
        <v>1.23E-2</v>
      </c>
      <c r="H12" s="16">
        <f t="shared" si="0"/>
        <v>1.23E-2</v>
      </c>
      <c r="I12" s="17">
        <v>100</v>
      </c>
    </row>
    <row r="13" spans="1:9" ht="15.75" x14ac:dyDescent="0.25">
      <c r="A13" s="13" t="s">
        <v>19</v>
      </c>
      <c r="B13" s="14"/>
      <c r="C13" s="15">
        <v>0.18099999999999999</v>
      </c>
      <c r="D13" s="15">
        <v>0.114</v>
      </c>
      <c r="E13" s="15">
        <v>9.64E-2</v>
      </c>
      <c r="F13" s="15">
        <v>7.7100000000000002E-2</v>
      </c>
      <c r="G13" s="15">
        <v>5.96E-2</v>
      </c>
      <c r="H13" s="16">
        <f t="shared" si="0"/>
        <v>5.96E-2</v>
      </c>
      <c r="I13" s="17">
        <v>100</v>
      </c>
    </row>
    <row r="14" spans="1:9" ht="15.75" x14ac:dyDescent="0.25">
      <c r="A14" s="13" t="s">
        <v>20</v>
      </c>
      <c r="B14" s="14"/>
      <c r="C14" s="15">
        <v>5.6099999999999997E-2</v>
      </c>
      <c r="D14" s="15">
        <f>C14</f>
        <v>5.6099999999999997E-2</v>
      </c>
      <c r="E14" s="15">
        <f>C14</f>
        <v>5.6099999999999997E-2</v>
      </c>
      <c r="F14" s="15">
        <f>C14</f>
        <v>5.6099999999999997E-2</v>
      </c>
      <c r="G14" s="15">
        <f>C14</f>
        <v>5.6099999999999997E-2</v>
      </c>
      <c r="H14" s="16">
        <f>G14</f>
        <v>5.6099999999999997E-2</v>
      </c>
      <c r="I14" s="17" t="s">
        <v>21</v>
      </c>
    </row>
    <row r="15" spans="1:9" ht="15.75" x14ac:dyDescent="0.25">
      <c r="A15" s="13" t="s">
        <v>22</v>
      </c>
      <c r="B15" s="14"/>
      <c r="C15" s="15">
        <v>0.43819999999999998</v>
      </c>
      <c r="D15" s="15">
        <v>0.28050000000000003</v>
      </c>
      <c r="E15" s="15">
        <v>0.22800000000000001</v>
      </c>
      <c r="F15" s="15">
        <v>0.17530000000000001</v>
      </c>
      <c r="G15" s="15">
        <v>0.14030000000000001</v>
      </c>
      <c r="H15" s="16">
        <f t="shared" ref="H15:H21" si="2">G15*I15/100</f>
        <v>0.14030000000000001</v>
      </c>
      <c r="I15" s="17">
        <v>100</v>
      </c>
    </row>
    <row r="16" spans="1:9" ht="15.75" x14ac:dyDescent="0.25">
      <c r="A16" s="13" t="s">
        <v>23</v>
      </c>
      <c r="B16" s="14"/>
      <c r="C16" s="15">
        <v>9.64E-2</v>
      </c>
      <c r="D16" s="15">
        <f>C16</f>
        <v>9.64E-2</v>
      </c>
      <c r="E16" s="15">
        <f>C16</f>
        <v>9.64E-2</v>
      </c>
      <c r="F16" s="15">
        <f>C16</f>
        <v>9.64E-2</v>
      </c>
      <c r="G16" s="15">
        <f>C16</f>
        <v>9.64E-2</v>
      </c>
      <c r="H16" s="16">
        <f t="shared" si="2"/>
        <v>9.64E-2</v>
      </c>
      <c r="I16" s="17">
        <v>100</v>
      </c>
    </row>
    <row r="17" spans="1:9" ht="15.75" x14ac:dyDescent="0.25">
      <c r="A17" s="13" t="s">
        <v>24</v>
      </c>
      <c r="B17" s="14"/>
      <c r="C17" s="15">
        <v>4.3799999999999999E-2</v>
      </c>
      <c r="D17" s="15">
        <f>C17</f>
        <v>4.3799999999999999E-2</v>
      </c>
      <c r="E17" s="15">
        <f>C17</f>
        <v>4.3799999999999999E-2</v>
      </c>
      <c r="F17" s="15">
        <f>C17</f>
        <v>4.3799999999999999E-2</v>
      </c>
      <c r="G17" s="15">
        <f>C17</f>
        <v>4.3799999999999999E-2</v>
      </c>
      <c r="H17" s="16">
        <f t="shared" si="2"/>
        <v>4.3799999999999999E-2</v>
      </c>
      <c r="I17" s="17">
        <v>100</v>
      </c>
    </row>
    <row r="18" spans="1:9" ht="15.75" x14ac:dyDescent="0.25">
      <c r="A18" s="13" t="s">
        <v>25</v>
      </c>
      <c r="B18" s="14"/>
      <c r="C18" s="15">
        <v>1.7500000000000002E-2</v>
      </c>
      <c r="D18" s="15">
        <f>C18</f>
        <v>1.7500000000000002E-2</v>
      </c>
      <c r="E18" s="15">
        <f>C18</f>
        <v>1.7500000000000002E-2</v>
      </c>
      <c r="F18" s="15">
        <f>C18</f>
        <v>1.7500000000000002E-2</v>
      </c>
      <c r="G18" s="15">
        <f>C18</f>
        <v>1.7500000000000002E-2</v>
      </c>
      <c r="H18" s="16">
        <f t="shared" si="2"/>
        <v>1.7500000000000002E-2</v>
      </c>
      <c r="I18" s="17">
        <v>100</v>
      </c>
    </row>
    <row r="19" spans="1:9" ht="15.75" hidden="1" x14ac:dyDescent="0.25">
      <c r="A19" s="18" t="s">
        <v>26</v>
      </c>
      <c r="B19" s="14"/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6">
        <f t="shared" si="2"/>
        <v>0</v>
      </c>
      <c r="I19" s="17">
        <v>100</v>
      </c>
    </row>
    <row r="20" spans="1:9" ht="15.75" hidden="1" x14ac:dyDescent="0.25">
      <c r="A20" s="18" t="s">
        <v>27</v>
      </c>
      <c r="B20" s="14"/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6">
        <f t="shared" si="2"/>
        <v>0</v>
      </c>
      <c r="I20" s="17">
        <v>100</v>
      </c>
    </row>
    <row r="21" spans="1:9" ht="16.5" hidden="1" thickBot="1" x14ac:dyDescent="0.3">
      <c r="A21" s="19" t="s">
        <v>28</v>
      </c>
      <c r="B21" s="20"/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f t="shared" si="2"/>
        <v>0</v>
      </c>
      <c r="I21" s="22">
        <v>100</v>
      </c>
    </row>
    <row r="24" spans="1:9" ht="15.75" x14ac:dyDescent="0.25">
      <c r="A24" s="83" t="s">
        <v>50</v>
      </c>
      <c r="B24" s="23">
        <v>0.19059999999999999</v>
      </c>
      <c r="C24" s="24" t="s">
        <v>29</v>
      </c>
      <c r="D24" s="25"/>
      <c r="E24" s="25"/>
      <c r="F24" s="25"/>
      <c r="G24" s="25"/>
      <c r="H24" s="26" t="s">
        <v>30</v>
      </c>
    </row>
    <row r="26" spans="1:9" x14ac:dyDescent="0.25">
      <c r="A26" s="27"/>
    </row>
  </sheetData>
  <conditionalFormatting sqref="B6:B20">
    <cfRule type="cellIs" dxfId="2" priority="3" stopIfTrue="1" operator="greaterThan">
      <formula>0</formula>
    </cfRule>
  </conditionalFormatting>
  <conditionalFormatting sqref="B6:B21">
    <cfRule type="cellIs" dxfId="1" priority="1" stopIfTrue="1" operator="greaterThan">
      <formula>1</formula>
    </cfRule>
    <cfRule type="cellIs" dxfId="0" priority="2" stopIfTrue="1" operator="greaterThan">
      <formula>0</formula>
    </cfRule>
  </conditionalFormatting>
  <pageMargins left="0.7" right="0.7" top="0.75" bottom="0.75" header="0.3" footer="0.3"/>
  <pageSetup paperSize="9" orientation="portrait" r:id="rId1"/>
  <headerFooter>
    <oddFooter>&amp;C_x000D_&amp;1#&amp;"Helvetica 75 Bold"&amp;8&amp;KED7D31 Orange Restricted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3CC55-4E39-4F6F-A32F-71C5D1DFF475}">
  <dimension ref="A1"/>
  <sheetViews>
    <sheetView showGridLines="0" topLeftCell="A5" zoomScale="40" zoomScaleNormal="40" workbookViewId="0">
      <selection activeCell="B4" sqref="B4"/>
    </sheetView>
  </sheetViews>
  <sheetFormatPr baseColWidth="10" defaultRowHeight="15" x14ac:dyDescent="0.25"/>
  <sheetData>
    <row r="1" spans="1:1" ht="46.5" x14ac:dyDescent="0.7">
      <c r="A1" s="1" t="s">
        <v>0</v>
      </c>
    </row>
  </sheetData>
  <pageMargins left="0.7" right="0.7" top="0.75" bottom="0.75" header="0.3" footer="0.3"/>
  <pageSetup paperSize="9" orientation="portrait" r:id="rId1"/>
  <headerFooter>
    <oddFooter>&amp;C_x000D_&amp;1#&amp;"Helvetica 75 Bold"&amp;8&amp;KED7D31 Orange Restricted</oddFooter>
  </headerFooter>
  <drawing r:id="rId2"/>
</worksheet>
</file>

<file path=docMetadata/LabelInfo.xml><?xml version="1.0" encoding="utf-8"?>
<clbl:labelList xmlns:clbl="http://schemas.microsoft.com/office/2020/mipLabelMetadata">
  <clbl:label id="{6c04a875-6eb2-484b-a14b-e2519851b720}" enabled="1" method="Standard" siteId="{14cb4ab4-62b8-45a2-a944-e225383ee1f9}" removed="0"/>
  <clbl:label id="{e6c818a6-e1a0-4a6e-a969-20d857c5dc62}" enabled="1" method="Standard" siteId="{90c7a20a-f34b-40bf-bc48-b9253b6f5d2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MODE</vt:lpstr>
      <vt:lpstr>SIMU</vt:lpstr>
      <vt:lpstr>CALC MESSAGE</vt:lpstr>
      <vt:lpstr>TARIFS</vt:lpstr>
      <vt:lpstr>DOCS</vt:lpstr>
    </vt:vector>
  </TitlesOfParts>
  <Manager>Pierre FELTESSE OBS</Manager>
  <Company>Orange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Simulation des tarifs 2024 d'Atlas 400</dc:title>
  <dc:creator>BERTHAULT Sylvain OBS/OBF</dc:creator>
  <cp:lastModifiedBy>FELTESSE Pierre OBS/OBF</cp:lastModifiedBy>
  <dcterms:created xsi:type="dcterms:W3CDTF">2024-10-18T09:39:41Z</dcterms:created>
  <dcterms:modified xsi:type="dcterms:W3CDTF">2025-01-29T13:53:14Z</dcterms:modified>
</cp:coreProperties>
</file>